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ata\share\宇城市\1市長\1総務部\3財政課\1財政係\★02 決算報告\04 財政状況資料集\R06決算【財政状況の資料集の公表】（県・市町村）\01_財政状況資料集\02_回答（市→県）\"/>
    </mc:Choice>
  </mc:AlternateContent>
  <xr:revisionPtr revIDLastSave="0" documentId="13_ncr:1_{C74D1CA0-D8E9-4EB6-84C2-8EAF5397FA0E}" xr6:coauthVersionLast="47" xr6:coauthVersionMax="47" xr10:uidLastSave="{00000000-0000-0000-0000-000000000000}"/>
  <bookViews>
    <workbookView xWindow="-120" yWindow="-120" windowWidth="29040" windowHeight="15720" tabRatio="88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3" i="12" l="1"/>
  <c r="AA72" i="12"/>
  <c r="AA71" i="12"/>
  <c r="AA70" i="12"/>
  <c r="AA69" i="12"/>
  <c r="AA68" i="12"/>
  <c r="AU63" i="12"/>
  <c r="AP63" i="12"/>
  <c r="AF63" i="12"/>
  <c r="AP23" i="12"/>
  <c r="AA32" i="12"/>
  <c r="AA31" i="12"/>
  <c r="AA30" i="12" l="1"/>
  <c r="AA29" i="12"/>
  <c r="AA28" i="12"/>
  <c r="V23" i="12"/>
  <c r="Q23" i="12"/>
  <c r="AA8" i="12"/>
  <c r="AA7" i="12"/>
  <c r="AA23" i="12" l="1"/>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BW34" i="10"/>
  <c r="BW35" i="10" s="1"/>
  <c r="BW36" i="10" s="1"/>
  <c r="BW37" i="10" s="1"/>
  <c r="BW38" i="10" s="1"/>
  <c r="BW39" i="10" s="1"/>
  <c r="BE34" i="10"/>
  <c r="C34" i="10"/>
  <c r="C35" i="10" s="1"/>
  <c r="U34" i="10" s="1"/>
  <c r="U35" i="10" s="1"/>
  <c r="U36" i="10" s="1"/>
  <c r="CO34" i="10" l="1"/>
  <c r="CO35"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<sst xmlns="http://schemas.openxmlformats.org/spreadsheetml/2006/main" count="1063" uniqueCount="564">
  <si>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</si>
  <si>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</si>
  <si>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</si>
  <si>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</si>
  <si>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</si>
  <si>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</si>
  <si>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</si>
  <si>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</si>
  <si>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</si>
  <si>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</si>
  <si>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</si>
  <si>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</si>
  <si>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</si>
  <si>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</si>
  <si>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</si>
  <si>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</si>
  <si>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</si>
  <si>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</si>
  <si>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</si>
  <si>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</si>
  <si>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</si>
  <si>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</si>
  <si>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</si>
  <si>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</si>
  <si>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</si>
  <si>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</si>
  <si>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</si>
  <si>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</si>
  <si>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</si>
  <si>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</si>
  <si>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</si>
  <si>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</si>
  <si>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</si>
  <si>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</si>
  <si>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</si>
  <si>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</si>
  <si>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</si>
  <si>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</si>
  <si>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</si>
  <si>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</si>
  <si>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</si>
  <si>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</si>
  <si>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</si>
  <si>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</si>
  <si>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</si>
  <si>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</si>
  <si>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</si>
  <si>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</si>
  <si>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</si>
  <si>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</si>
  <si>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</si>
  <si>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</si>
  <si>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</si>
  <si>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</si>
  <si>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</si>
  <si>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</si>
  <si>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</si>
  <si>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</si>
  <si>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</si>
  <si>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</si>
  <si>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</si>
  <si>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</si>
  <si>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</si>
  <si>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</si>
  <si>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</si>
  <si>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</si>
  <si>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</si>
  <si>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</si>
  <si>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</si>
  <si>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</si>
  <si>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</si>
  <si>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</si>
  <si>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</si>
  <si>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</si>
  <si>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</si>
  <si>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</si>
  <si>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</si>
  <si>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</si>
  <si>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</si>
  <si>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</si>
  <si>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</si>
  <si>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</si>
  <si>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</si>
  <si>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</si>
  <si>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</si>
  <si>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</si>
  <si>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</si>
  <si>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</si>
  <si>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</si>
  <si>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</si>
  <si>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</si>
  <si>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</si>
  <si>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</si>
  <si>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</si>
  <si>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</si>
  <si>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</si>
  <si>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</si>
  <si>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</si>
  <si>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</si>
  <si>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</si>
  <si>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</si>
  <si>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</si>
  <si>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</si>
  <si>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</si>
  <si>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</si>
  <si>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</si>
  <si>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</si>
  <si>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</si>
  <si>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</si>
  <si>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</si>
  <si>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</si>
  <si>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</si>
  <si>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</si>
  <si>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</si>
  <si>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</si>
  <si>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</si>
  <si>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</si>
  <si>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</si>
  <si>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</si>
  <si>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</si>
  <si>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</si>
  <si>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</si>
  <si>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</si>
  <si>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</si>
  <si>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</si>
  <si>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</si>
  <si>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</si>
  <si>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</si>
  <si>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</si>
  <si>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</si>
  <si>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</si>
  <si>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</si>
  <si>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</si>
  <si>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</si>
  <si>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</si>
  <si>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</si>
  <si>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</si>
  <si>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</si>
  <si>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</si>
  <si>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</si>
  <si>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</si>
  <si>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</si>
  <si>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</si>
  <si>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</si>
  <si>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</si>
  <si>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</si>
  <si>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</si>
  <si>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</si>
  <si>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</si>
  <si>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</si>
  <si>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</si>
  <si>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</si>
  <si>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</si>
  <si>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</si>
  <si>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</si>
  <si>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</si>
  <si>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</si>
  <si>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</si>
  <si>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</si>
  <si>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</si>
  <si>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</si>
  <si>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</si>
  <si>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</si>
  <si>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</si>
  <si>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</si>
  <si>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</si>
  <si>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</si>
  <si>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</si>
  <si>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</si>
  <si>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</si>
  <si>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</si>
  <si>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</si>
  <si>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</si>
  <si>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</si>
  <si>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</si>
  <si>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</si>
  <si>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</si>
  <si>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</si>
  <si>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</si>
  <si>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</si>
  <si>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</si>
  <si>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</si>
  <si>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</si>
  <si>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</si>
  <si>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</si>
  <si>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</si>
  <si>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</si>
  <si>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</si>
  <si>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</si>
  <si>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</si>
  <si>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</si>
  <si>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</si>
  <si>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</si>
  <si>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</si>
  <si>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</si>
  <si>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</si>
  <si>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</si>
  <si>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</si>
  <si>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</si>
  <si>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</si>
  <si>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</si>
  <si>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</si>
  <si>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</si>
  <si>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</si>
  <si>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熊本県宇城市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</si>
  <si>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</si>
  <si>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</si>
  <si>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</si>
  <si>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</si>
  <si>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</si>
  <si>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</si>
  <si>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</si>
  <si>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</si>
  <si>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</si>
  <si>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</si>
  <si>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</si>
  <si>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</si>
  <si>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</si>
  <si>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</si>
  <si>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</si>
  <si>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</si>
  <si>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</si>
  <si>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</si>
  <si>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</si>
  <si>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</si>
  <si>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</si>
  <si>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</si>
  <si>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</si>
  <si>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</si>
  <si>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</si>
  <si>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</si>
  <si>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</si>
  <si>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</si>
  <si>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</si>
  <si>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</si>
  <si>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</si>
  <si>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</si>
  <si>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</si>
  <si>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</si>
  <si>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</si>
  <si>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</si>
  <si>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</si>
  <si>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</si>
  <si>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</si>
  <si>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</si>
  <si>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</si>
  <si>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</si>
  <si>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</si>
  <si>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</si>
  <si>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</si>
  <si>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</si>
  <si>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</si>
  <si>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</si>
  <si>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</si>
  <si>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</si>
  <si>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</si>
  <si>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</si>
  <si>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</si>
  <si>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</si>
  <si>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</si>
  <si>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</si>
  <si>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</si>
  <si>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</si>
  <si>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</si>
  <si>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</si>
  <si>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</si>
  <si>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</si>
  <si>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</si>
  <si>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</si>
  <si>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</si>
  <si>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</si>
  <si>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</si>
  <si>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</si>
  <si>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</si>
  <si>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</si>
  <si>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</si>
  <si>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</si>
  <si>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</si>
  <si>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</si>
  <si>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</si>
  <si>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</si>
  <si>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</si>
  <si>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</si>
  <si>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</si>
  <si>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</si>
  <si>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</si>
  <si>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</si>
  <si>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</si>
  <si>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</si>
  <si>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</si>
  <si>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</si>
  <si>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</si>
  <si>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</si>
  <si>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</si>
  <si>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</si>
  <si>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</si>
  <si>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</si>
  <si>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</si>
  <si>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</si>
  <si>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</si>
  <si>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</si>
  <si>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</si>
  <si>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</si>
  <si>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</si>
  <si>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</si>
  <si>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</si>
  <si>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</si>
  <si>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</si>
  <si>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</si>
  <si>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</si>
  <si>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</si>
  <si>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</si>
  <si>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</si>
  <si>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</si>
  <si>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</si>
  <si>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</si>
  <si>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</si>
  <si>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</si>
  <si>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</si>
  <si>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</si>
  <si>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</si>
  <si>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</si>
  <si>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</si>
  <si>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</si>
  <si>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</si>
  <si>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</si>
  <si>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</si>
  <si>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</si>
  <si>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</si>
  <si>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</si>
  <si>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</si>
  <si>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</si>
  <si>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</si>
  <si>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</si>
  <si>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</si>
  <si>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</si>
  <si>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</si>
  <si>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</si>
  <si>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</si>
  <si>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</si>
  <si>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</si>
  <si>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</si>
  <si>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</si>
  <si>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</si>
  <si>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</si>
  <si>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</si>
  <si>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</si>
  <si>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</si>
  <si>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</si>
  <si>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</si>
  <si>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</si>
  <si>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</si>
  <si>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</si>
  <si>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</si>
  <si>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</si>
  <si>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熊本県宇城市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</si>
  <si>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</si>
  <si>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</si>
  <si>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</si>
  <si>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</si>
  <si>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</si>
  <si>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</si>
  <si>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</si>
  <si>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</si>
  <si>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</si>
  <si>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</si>
  <si>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</si>
  <si>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</si>
  <si>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</si>
  <si>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</si>
  <si>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</si>
  <si>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</si>
  <si>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</si>
  <si>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</si>
  <si>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</si>
  <si>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</si>
  <si>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</si>
  <si>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</si>
  <si>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</si>
  <si>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</si>
  <si>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</si>
  <si>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</si>
  <si>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</si>
  <si>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</si>
  <si>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</si>
  <si>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</si>
  <si>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</si>
  <si>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</si>
  <si>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</si>
  <si>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</si>
  <si>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</si>
  <si>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</si>
  <si>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</si>
  <si>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</si>
  <si>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</si>
  <si>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</si>
  <si>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</si>
  <si>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</si>
  <si>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</si>
  <si>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</si>
  <si>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</si>
  <si>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</si>
  <si>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</si>
  <si>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</si>
  <si>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</si>
  <si>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</si>
  <si>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</si>
  <si>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</si>
  <si>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</si>
  <si>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</si>
  <si>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</si>
  <si>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</si>
  <si>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</si>
  <si>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</si>
  <si>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</si>
  <si>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</si>
  <si>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</si>
  <si>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</si>
  <si>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</si>
  <si>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</si>
  <si>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</si>
  <si>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</si>
  <si>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</si>
  <si>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</si>
  <si>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</si>
  <si>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</si>
  <si>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</si>
  <si>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</si>
  <si>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</si>
  <si>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</si>
  <si>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</si>
  <si>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</si>
  <si>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</si>
  <si>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</si>
  <si>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</si>
  <si>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</si>
  <si>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</si>
  <si>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</si>
  <si>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</si>
  <si>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</si>
  <si>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</si>
  <si>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</si>
  <si>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</si>
  <si>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</si>
  <si>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</si>
  <si>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</si>
  <si>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</si>
  <si>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</si>
  <si>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</si>
  <si>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</si>
  <si>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</si>
  <si>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</si>
  <si>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</si>
  <si>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</si>
  <si>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</si>
  <si>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</si>
  <si>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</si>
  <si>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</si>
  <si>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</si>
  <si>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</si>
  <si>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</si>
  <si>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</si>
  <si>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</si>
  <si>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</si>
  <si>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</si>
  <si>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</si>
  <si>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</si>
  <si>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</si>
  <si>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</si>
  <si>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</si>
  <si>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</si>
  <si>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</si>
  <si>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</si>
  <si>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</si>
  <si>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</si>
  <si>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</si>
  <si>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</si>
  <si>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</si>
  <si>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</si>
  <si>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</si>
  <si>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</si>
  <si>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</si>
  <si>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</si>
  <si>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</si>
  <si>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</si>
  <si>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</si>
  <si>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</si>
  <si>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</si>
  <si>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</si>
  <si>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</si>
  <si>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</si>
  <si>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</si>
  <si>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</si>
  <si>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</si>
  <si>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</si>
  <si>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</si>
  <si>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</si>
  <si>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</si>
  <si>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</si>
  <si>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</si>
  <si>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</si>
  <si>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</si>
  <si>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</si>
  <si>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</si>
  <si>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</si>
  <si>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</si>
  <si>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</si>
  <si>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</si>
  <si>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</si>
  <si>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</si>
  <si>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</si>
  <si>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</si>
  <si>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</si>
  <si>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</si>
  <si>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</si>
  <si>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</si>
  <si>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</si>
  <si>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</si>
  <si>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</si>
  <si>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</si>
  <si>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</si>
  <si>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</si>
  <si>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</si>
  <si>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</si>
  <si>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</si>
  <si>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</si>
  <si>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</si>
  <si>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</si>
  <si>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</si>
  <si>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</si>
  <si>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</si>
  <si>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4.93</t>
  </si>
  <si>
    <t>▲ 0.36</t>
  </si>
  <si>
    <t>▲ 3.30</t>
  </si>
  <si>
    <t>一般会計</t>
  </si>
  <si>
    <t>水道事業会計</t>
  </si>
  <si>
    <t>下水道事業会計</t>
  </si>
  <si>
    <t>介護保険特別会計</t>
  </si>
  <si>
    <t>国民健康保険特別会計</t>
  </si>
  <si>
    <t>▲ 0.57</t>
  </si>
  <si>
    <t>▲ 0.19</t>
  </si>
  <si>
    <t>後期高齢者医療特別会計</t>
  </si>
  <si>
    <t>奨学金特別会計</t>
  </si>
  <si>
    <t>その他会計（赤字）</t>
  </si>
  <si>
    <t>その他会計（黒字）</t>
  </si>
  <si>
    <t>R02</t>
    <phoneticPr fontId="5"/>
  </si>
  <si>
    <t>R03</t>
    <phoneticPr fontId="5"/>
  </si>
  <si>
    <t>R04</t>
    <phoneticPr fontId="5"/>
  </si>
  <si>
    <t>R05</t>
    <phoneticPr fontId="5"/>
  </si>
  <si>
    <t>R06</t>
    <phoneticPr fontId="5"/>
  </si>
  <si>
    <t>-</t>
    <phoneticPr fontId="2"/>
  </si>
  <si>
    <t>有限会社アグリパーク豊野</t>
    <rPh sb="0" eb="4">
      <t>ユウゲンガイシャ</t>
    </rPh>
    <rPh sb="10" eb="12">
      <t>トヨノ</t>
    </rPh>
    <phoneticPr fontId="2"/>
  </si>
  <si>
    <t>宇城土地開発公社</t>
    <rPh sb="0" eb="4">
      <t>ウキトチ</t>
    </rPh>
    <rPh sb="4" eb="6">
      <t>カイハツ</t>
    </rPh>
    <rPh sb="6" eb="8">
      <t>コウシャ</t>
    </rPh>
    <phoneticPr fontId="2"/>
  </si>
  <si>
    <t>熊本県市町村総合事務組合</t>
    <rPh sb="0" eb="3">
      <t>クマモトケン</t>
    </rPh>
    <rPh sb="3" eb="6">
      <t>シチョウソン</t>
    </rPh>
    <rPh sb="6" eb="8">
      <t>ソウゴウ</t>
    </rPh>
    <rPh sb="8" eb="10">
      <t>ジム</t>
    </rPh>
    <rPh sb="10" eb="12">
      <t>クミアイ</t>
    </rPh>
    <phoneticPr fontId="38"/>
  </si>
  <si>
    <t>上天草・宇城水道企業団</t>
    <rPh sb="0" eb="3">
      <t>カミアマクサ</t>
    </rPh>
    <rPh sb="4" eb="6">
      <t>ウキ</t>
    </rPh>
    <rPh sb="6" eb="8">
      <t>スイドウ</t>
    </rPh>
    <rPh sb="8" eb="11">
      <t>キギョウダン</t>
    </rPh>
    <phoneticPr fontId="38"/>
  </si>
  <si>
    <t>宇城広域連合（一般会計）</t>
    <rPh sb="0" eb="6">
      <t>ウキコウイキレンゴウ</t>
    </rPh>
    <rPh sb="7" eb="11">
      <t>イッパンカイケイ</t>
    </rPh>
    <phoneticPr fontId="38"/>
  </si>
  <si>
    <t>宇城広域連合（ふるさと市町村圏基金特別会計）</t>
    <rPh sb="0" eb="6">
      <t>ウキコウイキレンゴウ</t>
    </rPh>
    <rPh sb="11" eb="15">
      <t>シチョウソンケン</t>
    </rPh>
    <rPh sb="15" eb="17">
      <t>キキン</t>
    </rPh>
    <rPh sb="17" eb="21">
      <t>トクベツカイケイ</t>
    </rPh>
    <phoneticPr fontId="38"/>
  </si>
  <si>
    <t>熊本県後期高齢者医療広域連合（一般会計）</t>
    <rPh sb="0" eb="3">
      <t>クマモトケン</t>
    </rPh>
    <rPh sb="3" eb="8">
      <t>コウキコウレイシャ</t>
    </rPh>
    <rPh sb="8" eb="10">
      <t>イリョウ</t>
    </rPh>
    <rPh sb="10" eb="12">
      <t>コウイキ</t>
    </rPh>
    <rPh sb="12" eb="14">
      <t>レンゴウ</t>
    </rPh>
    <rPh sb="15" eb="19">
      <t>イッパンカイケイ</t>
    </rPh>
    <phoneticPr fontId="38"/>
  </si>
  <si>
    <t>熊本県後期高齢者医療広域連合（後期高齢者医療特別会計）</t>
    <rPh sb="0" eb="8">
      <t>クマモトケンコウキコウレイシャ</t>
    </rPh>
    <rPh sb="8" eb="10">
      <t>イリョウ</t>
    </rPh>
    <rPh sb="10" eb="14">
      <t>コウイキレンゴウ</t>
    </rPh>
    <rPh sb="15" eb="20">
      <t>コウキコウレイシャ</t>
    </rPh>
    <rPh sb="20" eb="22">
      <t>イリョウ</t>
    </rPh>
    <rPh sb="22" eb="26">
      <t>トクベツカイケイ</t>
    </rPh>
    <phoneticPr fontId="38"/>
  </si>
  <si>
    <t>地域振興基金</t>
    <rPh sb="0" eb="6">
      <t>チイキシンコウキキン</t>
    </rPh>
    <phoneticPr fontId="5"/>
  </si>
  <si>
    <t>ふるさと応援寄附基金</t>
    <rPh sb="4" eb="6">
      <t>オウエン</t>
    </rPh>
    <rPh sb="6" eb="8">
      <t>キフ</t>
    </rPh>
    <rPh sb="8" eb="10">
      <t>キキン</t>
    </rPh>
    <phoneticPr fontId="5"/>
  </si>
  <si>
    <t>国営緊急農地再整備事業基金</t>
    <rPh sb="0" eb="4">
      <t>コクエイキンキュウ</t>
    </rPh>
    <rPh sb="4" eb="6">
      <t>ノウチ</t>
    </rPh>
    <rPh sb="6" eb="9">
      <t>サイセイビ</t>
    </rPh>
    <rPh sb="9" eb="11">
      <t>ジギョウ</t>
    </rPh>
    <rPh sb="11" eb="13">
      <t>キキン</t>
    </rPh>
    <phoneticPr fontId="5"/>
  </si>
  <si>
    <t>社会福祉振興基金</t>
    <rPh sb="0" eb="4">
      <t>シャカイフクシ</t>
    </rPh>
    <rPh sb="4" eb="8">
      <t>シンコウキキン</t>
    </rPh>
    <phoneticPr fontId="5"/>
  </si>
  <si>
    <t>平成２８年熊本地震復興基金</t>
    <rPh sb="0" eb="2">
      <t>ヘイセイ</t>
    </rPh>
    <rPh sb="4" eb="5">
      <t>ネン</t>
    </rPh>
    <rPh sb="5" eb="9">
      <t>クマモトジシン</t>
    </rPh>
    <rPh sb="9" eb="11">
      <t>フッコウ</t>
    </rPh>
    <rPh sb="11" eb="13">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</si>
</sst>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71871</c:v>
                </c:pt>
                <c:pt idx="2">
                  <c:v>71807</c:v>
                </c:pt>
                <c:pt idx="3">
                  <c:v>80821</c:v>
                </c:pt>
                <c:pt idx="4">
                  <c:v>79840</c:v>
                </c:pt>
              </c:numCache>
            </c:numRef>
          </c:val>
          <c:smooth val="0"/>
          <c:extLst>
            <c:ext xmlns:c16="http://schemas.microsoft.com/office/drawing/2014/chart" uri="{C3380CC4-5D6E-409C-BE32-E72D297353CC}">
              <c16:uniqueId val="{00000000-0DD0-4042-B041-7037B73A40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173994</c:v>
                </c:pt>
                <c:pt idx="1">
                  <c:v>127432</c:v>
                </c:pt>
                <c:pt idx="2">
                  <c:v>73486</c:v>
                </c:pt>
                <c:pt idx="3">
                  <c:v>112902</c:v>
                </c:pt>
                <c:pt idx="4">
                  <c:v>73129</c:v>
                </c:pt>
              </c:numCache>
            </c:numRef>
          </c:val>
          <c:smooth val="0"/>
          <c:extLst>
            <c:ext xmlns:c16="http://schemas.microsoft.com/office/drawing/2014/chart" uri="{C3380CC4-5D6E-409C-BE32-E72D297353CC}">
              <c16:uniqueId val="{00000001-0DD0-4042-B041-7037B73A40A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4.87</c:v>
                </c:pt>
                <c:pt idx="1">
                  <c:v>4.79</c:v>
                </c:pt>
                <c:pt idx="2">
                  <c:v>5.7</c:v>
                </c:pt>
                <c:pt idx="3">
                  <c:v>5.26</c:v>
                </c:pt>
                <c:pt idx="4">
                  <c:v>4.51</c:v>
                </c:pt>
              </c:numCache>
            </c:numRef>
          </c:val>
          <c:extLst>
            <c:ext xmlns:c16="http://schemas.microsoft.com/office/drawing/2014/chart" uri="{C3380CC4-5D6E-409C-BE32-E72D297353CC}">
              <c16:uniqueId val="{00000000-AE7A-460D-9354-442E9C46BAD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51.67</c:v>
                </c:pt>
                <c:pt idx="1">
                  <c:v>52.13</c:v>
                </c:pt>
                <c:pt idx="2">
                  <c:v>55.18</c:v>
                </c:pt>
                <c:pt idx="3">
                  <c:v>57.53</c:v>
                </c:pt>
                <c:pt idx="4">
                  <c:v>56.32</c:v>
                </c:pt>
              </c:numCache>
            </c:numRef>
          </c:val>
          <c:extLst>
            <c:ext xmlns:c16="http://schemas.microsoft.com/office/drawing/2014/chart" uri="{C3380CC4-5D6E-409C-BE32-E72D297353CC}">
              <c16:uniqueId val="{00000001-AE7A-460D-9354-442E9C46BAD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-4.93</c:v>
                </c:pt>
                <c:pt idx="1">
                  <c:v>0.11</c:v>
                </c:pt>
                <c:pt idx="2">
                  <c:v>0.88</c:v>
                </c:pt>
                <c:pt idx="3">
                  <c:v>-0.36</c:v>
                </c:pt>
                <c:pt idx="4">
                  <c:v>-3.3</c:v>
                </c:pt>
              </c:numCache>
            </c:numRef>
          </c:val>
          <c:smooth val="0"/>
          <c:extLst>
            <c:ext xmlns:c16="http://schemas.microsoft.com/office/drawing/2014/chart" uri="{C3380CC4-5D6E-409C-BE32-E72D297353CC}">
              <c16:uniqueId val="{00000002-AE7A-460D-9354-442E9C46BAD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2.5099999999999998</c:v>
                </c:pt>
                <c:pt idx="2">
                  <c:v>#N/A</c:v>
                </c:pt>
                <c:pt idx="3">
                  <c:v>1.98</c:v>
                </c:pt>
                <c:pt idx="4">
                  <c:v>#N/A</c:v>
                </c:pt>
                <c:pt idx="5">
                  <c:v>1.98</c:v>
                </c:pt>
                <c:pt idx="6">
                  <c:v>0</c:v>
                </c:pt>
                <c:pt idx="7">
                  <c:v>0</c:v>
                </c:pt>
                <c:pt idx="8">
                  <c:v>0</c:v>
                </c:pt>
                <c:pt idx="9">
                  <c:v>0</c:v>
                </c:pt>
              </c:numCache>
            </c:numRef>
          </c:val>
          <c:extLst>
            <c:ext xmlns:c16="http://schemas.microsoft.com/office/drawing/2014/chart" uri="{C3380CC4-5D6E-409C-BE32-E72D297353CC}">
              <c16:uniqueId val="{00000000-8E17-4D65-9A09-58ACDC99840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17-4D65-9A09-58ACDC99840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E17-4D65-9A09-58ACDC998405}"/>
            </c:ext>
          </c:extLst>
        </c:ser>
        <c:ser>
          <c:idx val="3"/>
          <c:order val="3"/>
          <c:tx>
            <c:strRef>
              <c:f>データシート!$A$30</c:f>
              <c:strCache>
                <c:ptCount val="1"/>
                <c:pt idx="0">
                  <c:v>奨学金特別会計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E17-4D65-9A09-58ACDC99840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0.03</c:v>
                </c:pt>
                <c:pt idx="2">
                  <c:v>#N/A</c:v>
                </c:pt>
                <c:pt idx="3">
                  <c:v>0.03</c:v>
                </c:pt>
                <c:pt idx="4">
                  <c:v>#N/A</c:v>
                </c:pt>
                <c:pt idx="5">
                  <c:v>0.04</c:v>
                </c:pt>
                <c:pt idx="6">
                  <c:v>#N/A</c:v>
                </c:pt>
                <c:pt idx="7">
                  <c:v>0.04</c:v>
                </c:pt>
                <c:pt idx="8">
                  <c:v>#N/A</c:v>
                </c:pt>
                <c:pt idx="9">
                  <c:v>0.03</c:v>
                </c:pt>
              </c:numCache>
            </c:numRef>
          </c:val>
          <c:extLst>
            <c:ext xmlns:c16="http://schemas.microsoft.com/office/drawing/2014/chart" uri="{C3380CC4-5D6E-409C-BE32-E72D297353CC}">
              <c16:uniqueId val="{00000004-8E17-4D65-9A09-58ACDC998405}"/>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0.19</c:v>
                </c:pt>
                <c:pt idx="2">
                  <c:v>#N/A</c:v>
                </c:pt>
                <c:pt idx="3">
                  <c:v>0.01</c:v>
                </c:pt>
                <c:pt idx="4">
                  <c:v>0.56999999999999995</c:v>
                </c:pt>
                <c:pt idx="5">
                  <c:v>#N/A</c:v>
                </c:pt>
                <c:pt idx="6">
                  <c:v>0.19</c:v>
                </c:pt>
                <c:pt idx="7">
                  <c:v>#N/A</c:v>
                </c:pt>
                <c:pt idx="8">
                  <c:v>#N/A</c:v>
                </c:pt>
                <c:pt idx="9">
                  <c:v>0.05</c:v>
                </c:pt>
              </c:numCache>
            </c:numRef>
          </c:val>
          <c:extLst>
            <c:ext xmlns:c16="http://schemas.microsoft.com/office/drawing/2014/chart" uri="{C3380CC4-5D6E-409C-BE32-E72D297353CC}">
              <c16:uniqueId val="{00000005-8E17-4D65-9A09-58ACDC998405}"/>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2.1</c:v>
                </c:pt>
                <c:pt idx="2">
                  <c:v>#N/A</c:v>
                </c:pt>
                <c:pt idx="3">
                  <c:v>2.37</c:v>
                </c:pt>
                <c:pt idx="4">
                  <c:v>#N/A</c:v>
                </c:pt>
                <c:pt idx="5">
                  <c:v>2.99</c:v>
                </c:pt>
                <c:pt idx="6">
                  <c:v>#N/A</c:v>
                </c:pt>
                <c:pt idx="7">
                  <c:v>2.66</c:v>
                </c:pt>
                <c:pt idx="8">
                  <c:v>#N/A</c:v>
                </c:pt>
                <c:pt idx="9">
                  <c:v>0.83</c:v>
                </c:pt>
              </c:numCache>
            </c:numRef>
          </c:val>
          <c:extLst>
            <c:ext xmlns:c16="http://schemas.microsoft.com/office/drawing/2014/chart" uri="{C3380CC4-5D6E-409C-BE32-E72D297353CC}">
              <c16:uniqueId val="{00000006-8E17-4D65-9A09-58ACDC998405}"/>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c:v>
                </c:pt>
                <c:pt idx="2">
                  <c:v>#N/A</c:v>
                </c:pt>
                <c:pt idx="3">
                  <c:v>1.98</c:v>
                </c:pt>
                <c:pt idx="4">
                  <c:v>#N/A</c:v>
                </c:pt>
                <c:pt idx="5">
                  <c:v>1.8</c:v>
                </c:pt>
                <c:pt idx="6">
                  <c:v>#N/A</c:v>
                </c:pt>
                <c:pt idx="7">
                  <c:v>2.04</c:v>
                </c:pt>
                <c:pt idx="8">
                  <c:v>#N/A</c:v>
                </c:pt>
                <c:pt idx="9">
                  <c:v>1.82</c:v>
                </c:pt>
              </c:numCache>
            </c:numRef>
          </c:val>
          <c:extLst>
            <c:ext xmlns:c16="http://schemas.microsoft.com/office/drawing/2014/chart" uri="{C3380CC4-5D6E-409C-BE32-E72D297353CC}">
              <c16:uniqueId val="{00000007-8E17-4D65-9A09-58ACDC99840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2.2000000000000002</c:v>
                </c:pt>
                <c:pt idx="2">
                  <c:v>#N/A</c:v>
                </c:pt>
                <c:pt idx="3">
                  <c:v>2.1</c:v>
                </c:pt>
                <c:pt idx="4">
                  <c:v>#N/A</c:v>
                </c:pt>
                <c:pt idx="5">
                  <c:v>2.08</c:v>
                </c:pt>
                <c:pt idx="6">
                  <c:v>#N/A</c:v>
                </c:pt>
                <c:pt idx="7">
                  <c:v>2.6</c:v>
                </c:pt>
                <c:pt idx="8">
                  <c:v>#N/A</c:v>
                </c:pt>
                <c:pt idx="9">
                  <c:v>2.79</c:v>
                </c:pt>
              </c:numCache>
            </c:numRef>
          </c:val>
          <c:extLst>
            <c:ext xmlns:c16="http://schemas.microsoft.com/office/drawing/2014/chart" uri="{C3380CC4-5D6E-409C-BE32-E72D297353CC}">
              <c16:uniqueId val="{00000008-8E17-4D65-9A09-58ACDC99840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4.8600000000000003</c:v>
                </c:pt>
                <c:pt idx="2">
                  <c:v>#N/A</c:v>
                </c:pt>
                <c:pt idx="3">
                  <c:v>4.78</c:v>
                </c:pt>
                <c:pt idx="4">
                  <c:v>#N/A</c:v>
                </c:pt>
                <c:pt idx="5">
                  <c:v>5.69</c:v>
                </c:pt>
                <c:pt idx="6">
                  <c:v>#N/A</c:v>
                </c:pt>
                <c:pt idx="7">
                  <c:v>5.25</c:v>
                </c:pt>
                <c:pt idx="8">
                  <c:v>#N/A</c:v>
                </c:pt>
                <c:pt idx="9">
                  <c:v>4.5</c:v>
                </c:pt>
              </c:numCache>
            </c:numRef>
          </c:val>
          <c:extLst>
            <c:ext xmlns:c16="http://schemas.microsoft.com/office/drawing/2014/chart" uri="{C3380CC4-5D6E-409C-BE32-E72D297353CC}">
              <c16:uniqueId val="{00000009-8E17-4D65-9A09-58ACDC99840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3613</c:v>
                </c:pt>
                <c:pt idx="5">
                  <c:v>3647</c:v>
                </c:pt>
                <c:pt idx="8">
                  <c:v>3799</c:v>
                </c:pt>
                <c:pt idx="11">
                  <c:v>3877</c:v>
                </c:pt>
                <c:pt idx="14">
                  <c:v>3720</c:v>
                </c:pt>
              </c:numCache>
            </c:numRef>
          </c:val>
          <c:extLst>
            <c:ext xmlns:c16="http://schemas.microsoft.com/office/drawing/2014/chart" uri="{C3380CC4-5D6E-409C-BE32-E72D297353CC}">
              <c16:uniqueId val="{00000000-01B7-478C-A7EA-16285973A9B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1B7-478C-A7EA-16285973A9B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c:v>
                </c:pt>
                <c:pt idx="3">
                  <c:v>56</c:v>
                </c:pt>
                <c:pt idx="6">
                  <c:v>50</c:v>
                </c:pt>
                <c:pt idx="9">
                  <c:v>28</c:v>
                </c:pt>
                <c:pt idx="12">
                  <c:v>13</c:v>
                </c:pt>
              </c:numCache>
            </c:numRef>
          </c:val>
          <c:extLst>
            <c:ext xmlns:c16="http://schemas.microsoft.com/office/drawing/2014/chart" uri="{C3380CC4-5D6E-409C-BE32-E72D297353CC}">
              <c16:uniqueId val="{00000002-01B7-478C-A7EA-16285973A9B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67</c:v>
                </c:pt>
                <c:pt idx="3">
                  <c:v>91</c:v>
                </c:pt>
                <c:pt idx="6">
                  <c:v>183</c:v>
                </c:pt>
                <c:pt idx="9">
                  <c:v>196</c:v>
                </c:pt>
                <c:pt idx="12">
                  <c:v>185</c:v>
                </c:pt>
              </c:numCache>
            </c:numRef>
          </c:val>
          <c:extLst>
            <c:ext xmlns:c16="http://schemas.microsoft.com/office/drawing/2014/chart" uri="{C3380CC4-5D6E-409C-BE32-E72D297353CC}">
              <c16:uniqueId val="{00000003-01B7-478C-A7EA-16285973A9B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949</c:v>
                </c:pt>
                <c:pt idx="3">
                  <c:v>839</c:v>
                </c:pt>
                <c:pt idx="6">
                  <c:v>646</c:v>
                </c:pt>
                <c:pt idx="9">
                  <c:v>650</c:v>
                </c:pt>
                <c:pt idx="12">
                  <c:v>702</c:v>
                </c:pt>
              </c:numCache>
            </c:numRef>
          </c:val>
          <c:extLst>
            <c:ext xmlns:c16="http://schemas.microsoft.com/office/drawing/2014/chart" uri="{C3380CC4-5D6E-409C-BE32-E72D297353CC}">
              <c16:uniqueId val="{00000004-01B7-478C-A7EA-16285973A9B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B7-478C-A7EA-16285973A9B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B7-478C-A7EA-16285973A9B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3977</c:v>
                </c:pt>
                <c:pt idx="3">
                  <c:v>4223</c:v>
                </c:pt>
                <c:pt idx="6">
                  <c:v>4494</c:v>
                </c:pt>
                <c:pt idx="9">
                  <c:v>4576</c:v>
                </c:pt>
                <c:pt idx="12">
                  <c:v>4531</c:v>
                </c:pt>
              </c:numCache>
            </c:numRef>
          </c:val>
          <c:extLst>
            <c:ext xmlns:c16="http://schemas.microsoft.com/office/drawing/2014/chart" uri="{C3380CC4-5D6E-409C-BE32-E72D297353CC}">
              <c16:uniqueId val="{00000007-01B7-478C-A7EA-16285973A9B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1390</c:v>
                </c:pt>
                <c:pt idx="2">
                  <c:v>#N/A</c:v>
                </c:pt>
                <c:pt idx="3">
                  <c:v>#N/A</c:v>
                </c:pt>
                <c:pt idx="4">
                  <c:v>1562</c:v>
                </c:pt>
                <c:pt idx="5">
                  <c:v>#N/A</c:v>
                </c:pt>
                <c:pt idx="6">
                  <c:v>#N/A</c:v>
                </c:pt>
                <c:pt idx="7">
                  <c:v>1574</c:v>
                </c:pt>
                <c:pt idx="8">
                  <c:v>#N/A</c:v>
                </c:pt>
                <c:pt idx="9">
                  <c:v>#N/A</c:v>
                </c:pt>
                <c:pt idx="10">
                  <c:v>1573</c:v>
                </c:pt>
                <c:pt idx="11">
                  <c:v>#N/A</c:v>
                </c:pt>
                <c:pt idx="12">
                  <c:v>#N/A</c:v>
                </c:pt>
                <c:pt idx="13">
                  <c:v>1711</c:v>
                </c:pt>
                <c:pt idx="14">
                  <c:v>#N/A</c:v>
                </c:pt>
              </c:numCache>
            </c:numRef>
          </c:val>
          <c:smooth val="0"/>
          <c:extLst>
            <c:ext xmlns:c16="http://schemas.microsoft.com/office/drawing/2014/chart" uri="{C3380CC4-5D6E-409C-BE32-E72D297353CC}">
              <c16:uniqueId val="{00000008-01B7-478C-A7EA-16285973A9B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36870</c:v>
                </c:pt>
                <c:pt idx="5">
                  <c:v>37988</c:v>
                </c:pt>
                <c:pt idx="8">
                  <c:v>37003</c:v>
                </c:pt>
                <c:pt idx="11">
                  <c:v>36890</c:v>
                </c:pt>
                <c:pt idx="14">
                  <c:v>35312</c:v>
                </c:pt>
              </c:numCache>
            </c:numRef>
          </c:val>
          <c:extLst>
            <c:ext xmlns:c16="http://schemas.microsoft.com/office/drawing/2014/chart" uri="{C3380CC4-5D6E-409C-BE32-E72D297353CC}">
              <c16:uniqueId val="{00000000-2B40-4CD2-A176-C800293E0D8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1098</c:v>
                </c:pt>
                <c:pt idx="5">
                  <c:v>1277</c:v>
                </c:pt>
                <c:pt idx="8">
                  <c:v>1208</c:v>
                </c:pt>
                <c:pt idx="11">
                  <c:v>1132</c:v>
                </c:pt>
                <c:pt idx="14">
                  <c:v>1053</c:v>
                </c:pt>
              </c:numCache>
            </c:numRef>
          </c:val>
          <c:extLst>
            <c:ext xmlns:c16="http://schemas.microsoft.com/office/drawing/2014/chart" uri="{C3380CC4-5D6E-409C-BE32-E72D297353CC}">
              <c16:uniqueId val="{00000001-2B40-4CD2-A176-C800293E0D8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12981</c:v>
                </c:pt>
                <c:pt idx="5">
                  <c:v>13044</c:v>
                </c:pt>
                <c:pt idx="8">
                  <c:v>13872</c:v>
                </c:pt>
                <c:pt idx="11">
                  <c:v>15479</c:v>
                </c:pt>
                <c:pt idx="14">
                  <c:v>15904</c:v>
                </c:pt>
              </c:numCache>
            </c:numRef>
          </c:val>
          <c:extLst>
            <c:ext xmlns:c16="http://schemas.microsoft.com/office/drawing/2014/chart" uri="{C3380CC4-5D6E-409C-BE32-E72D297353CC}">
              <c16:uniqueId val="{00000002-2B40-4CD2-A176-C800293E0D8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B40-4CD2-A176-C800293E0D8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B40-4CD2-A176-C800293E0D8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40-4CD2-A176-C800293E0D8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3196</c:v>
                </c:pt>
                <c:pt idx="3">
                  <c:v>2643</c:v>
                </c:pt>
                <c:pt idx="6">
                  <c:v>2766</c:v>
                </c:pt>
                <c:pt idx="9">
                  <c:v>3133</c:v>
                </c:pt>
                <c:pt idx="12">
                  <c:v>3130</c:v>
                </c:pt>
              </c:numCache>
            </c:numRef>
          </c:val>
          <c:extLst>
            <c:ext xmlns:c16="http://schemas.microsoft.com/office/drawing/2014/chart" uri="{C3380CC4-5D6E-409C-BE32-E72D297353CC}">
              <c16:uniqueId val="{00000006-2B40-4CD2-A176-C800293E0D8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732</c:v>
                </c:pt>
                <c:pt idx="3">
                  <c:v>1746</c:v>
                </c:pt>
                <c:pt idx="6">
                  <c:v>3970</c:v>
                </c:pt>
                <c:pt idx="9">
                  <c:v>5827</c:v>
                </c:pt>
                <c:pt idx="12">
                  <c:v>6122</c:v>
                </c:pt>
              </c:numCache>
            </c:numRef>
          </c:val>
          <c:extLst>
            <c:ext xmlns:c16="http://schemas.microsoft.com/office/drawing/2014/chart" uri="{C3380CC4-5D6E-409C-BE32-E72D297353CC}">
              <c16:uniqueId val="{00000007-2B40-4CD2-A176-C800293E0D8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7097</c:v>
                </c:pt>
                <c:pt idx="3">
                  <c:v>8458</c:v>
                </c:pt>
                <c:pt idx="6">
                  <c:v>7349</c:v>
                </c:pt>
                <c:pt idx="9">
                  <c:v>6543</c:v>
                </c:pt>
                <c:pt idx="12">
                  <c:v>7192</c:v>
                </c:pt>
              </c:numCache>
            </c:numRef>
          </c:val>
          <c:extLst>
            <c:ext xmlns:c16="http://schemas.microsoft.com/office/drawing/2014/chart" uri="{C3380CC4-5D6E-409C-BE32-E72D297353CC}">
              <c16:uniqueId val="{00000008-2B40-4CD2-A176-C800293E0D8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65</c:v>
                </c:pt>
                <c:pt idx="3">
                  <c:v>65</c:v>
                </c:pt>
                <c:pt idx="6">
                  <c:v>54</c:v>
                </c:pt>
                <c:pt idx="9">
                  <c:v>43</c:v>
                </c:pt>
                <c:pt idx="12">
                  <c:v>32</c:v>
                </c:pt>
              </c:numCache>
            </c:numRef>
          </c:val>
          <c:extLst>
            <c:ext xmlns:c16="http://schemas.microsoft.com/office/drawing/2014/chart" uri="{C3380CC4-5D6E-409C-BE32-E72D297353CC}">
              <c16:uniqueId val="{00000009-2B40-4CD2-A176-C800293E0D8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41989</c:v>
                </c:pt>
                <c:pt idx="3">
                  <c:v>42782</c:v>
                </c:pt>
                <c:pt idx="6">
                  <c:v>41217</c:v>
                </c:pt>
                <c:pt idx="9">
                  <c:v>41322</c:v>
                </c:pt>
                <c:pt idx="12">
                  <c:v>40331</c:v>
                </c:pt>
              </c:numCache>
            </c:numRef>
          </c:val>
          <c:extLst>
            <c:ext xmlns:c16="http://schemas.microsoft.com/office/drawing/2014/chart" uri="{C3380CC4-5D6E-409C-BE32-E72D297353CC}">
              <c16:uniqueId val="{0000000A-2B40-4CD2-A176-C800293E0D8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2131</c:v>
                </c:pt>
                <c:pt idx="2">
                  <c:v>#N/A</c:v>
                </c:pt>
                <c:pt idx="3">
                  <c:v>#N/A</c:v>
                </c:pt>
                <c:pt idx="4">
                  <c:v>3386</c:v>
                </c:pt>
                <c:pt idx="5">
                  <c:v>#N/A</c:v>
                </c:pt>
                <c:pt idx="6">
                  <c:v>#N/A</c:v>
                </c:pt>
                <c:pt idx="7">
                  <c:v>3273</c:v>
                </c:pt>
                <c:pt idx="8">
                  <c:v>#N/A</c:v>
                </c:pt>
                <c:pt idx="9">
                  <c:v>#N/A</c:v>
                </c:pt>
                <c:pt idx="10">
                  <c:v>3368</c:v>
                </c:pt>
                <c:pt idx="11">
                  <c:v>#N/A</c:v>
                </c:pt>
                <c:pt idx="12">
                  <c:v>#N/A</c:v>
                </c:pt>
                <c:pt idx="13">
                  <c:v>4539</c:v>
                </c:pt>
                <c:pt idx="14">
                  <c:v>#N/A</c:v>
                </c:pt>
              </c:numCache>
            </c:numRef>
          </c:val>
          <c:smooth val="0"/>
          <c:extLst>
            <c:ext xmlns:c16="http://schemas.microsoft.com/office/drawing/2014/chart" uri="{C3380CC4-5D6E-409C-BE32-E72D297353CC}">
              <c16:uniqueId val="{0000000B-2B40-4CD2-A176-C800293E0D8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10000</c:v>
                </c:pt>
                <c:pt idx="1">
                  <c:v>10525</c:v>
                </c:pt>
                <c:pt idx="2">
                  <c:v>10446</c:v>
                </c:pt>
              </c:numCache>
            </c:numRef>
          </c:val>
          <c:extLst>
            <c:ext xmlns:c16="http://schemas.microsoft.com/office/drawing/2014/chart" uri="{C3380CC4-5D6E-409C-BE32-E72D297353CC}">
              <c16:uniqueId val="{00000000-CA55-4CDC-A72B-A13CF7465B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733</c:v>
                </c:pt>
                <c:pt idx="1">
                  <c:v>1037</c:v>
                </c:pt>
                <c:pt idx="2">
                  <c:v>1149</c:v>
                </c:pt>
              </c:numCache>
            </c:numRef>
          </c:val>
          <c:extLst>
            <c:ext xmlns:c16="http://schemas.microsoft.com/office/drawing/2014/chart" uri="{C3380CC4-5D6E-409C-BE32-E72D297353CC}">
              <c16:uniqueId val="{00000001-CA55-4CDC-A72B-A13CF7465B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4880</c:v>
                </c:pt>
                <c:pt idx="1">
                  <c:v>5319</c:v>
                </c:pt>
                <c:pt idx="2">
                  <c:v>5498</c:v>
                </c:pt>
              </c:numCache>
            </c:numRef>
          </c:val>
          <c:extLst>
            <c:ext xmlns:c16="http://schemas.microsoft.com/office/drawing/2014/chart" uri="{C3380CC4-5D6E-409C-BE32-E72D297353CC}">
              <c16:uniqueId val="{00000002-CA55-4CDC-A72B-A13CF7465B9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算入公債費等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国税の増収等により臨時財政対策債の発行可能額が減少傾向にあることや合併特例事業債において、令和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年度に借入れた本庁舎及び松橋総合体育文化センターの大規模改修事業や令和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年度に借入れた小中学校建替事業の償還が本格化したものの平成</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年度に借入れた生活道路整備事業等の償還終了等に伴</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償還額の減少</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これに伴い「実質公債費比率の分子」について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引き続き教育施設整備事業等を実施していくことに加え、宇城広域連合における廃棄物処理施設整備事業に係る大型事業の公債費負担要因も重なることから、「実質公債費率の分子」の悪化が懸念される。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「公営企業債等繰入見込額」は、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下水道事業における雨水処理及び分流式下水道等に要する経費の繰出基準額が増加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したこと等により</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「組合等負担等見込額」は、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宇城広域連合にお</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ける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宇城クリーンセンターごみ焼却施設解体事業及びエネルギー回収型廃棄物処理施設整備事業に係る地方債の発行により増加している。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「退職手当負担見込額」は、熊本県市町村総合事務組合から本市への退職手当給付金累積額が本市から組合への負担金累積額を超過したことにより、増加している。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これらにより、「将来負担比率の分子」は令和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年度から増加傾向にある。</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「充当可能基金」は、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減債基金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年度及び令和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普通交付税再算定における臨時財政対策債の元利償還金の一部を償還するため「臨時財政対策債償還基金費」が創設されたこと等による元金積立や国営緊急農地再整備事業基金において、事業最終年度に県に対して、負担金</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百万円に充てるため</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元金積立等により</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今後も教育施設等整備事業等の建設事業を予定しているため、地方債残高は更に増加する見込みであり、交付税算入率が有利な旧合併特例事業債も令和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年度で発行限度額に到達</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ため、「将来負担比率の分子」が段階的に増加することが予想される。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普通交付税の合併算定替えによる特例措置の適用期間終了を見据え、平成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年度まで順調に積み増してきた財政調整基金については、平成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年度は熊本地震に対応するため、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百万円取崩したことにより年度末残高は大幅に減少したが、平成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年度以降は基金の取崩しに依存することなく財政運営を行ってきたところである。令和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年度においては、新型コロナウイルス感染症に対応するため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百万円取崩したことにより減少したが、以降は令和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年度までは歳計剰余金等の積み増しにより増加に転じている。令和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年度においては、歳計剰余金として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407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百万円積み立てたものの、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百万円を取崩したことにより結果として減少した。しかしながら、減債基金やその他の基金については、それぞれの目的に応じて必要な積立及び取崩しを行ったことから、基金全体として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211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国営緊急農地再整備事業基金において、当該事業最終年度の令和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年度に県に対して事業負担金約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2,214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百万円に支払いが発生するため、令和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年度にかけて毎年度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221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百万円を積み立てる予定とする等、その他特定目的基金は増加を見込んでいる。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しかし、財政調整基金については、普通交付税の段階的縮減（令和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年度に一本算定）のみならず、小中学校の建替え等に係るの地方債元金償還の本格化、また、令和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で旧合併特例事業債の発行限度額に到達したこともあり、今後の建設事業は同地方債と比較して充当率と交付税措置が低い地方債での対応を要する等、歳出計画に対する歳入不足が見込まれるため、これまで積み増してきた財政調整基金を計画的に取崩す予定としているため、基金全体としては減少を見込んで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地域振興基金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市の振興及び地域活性化事業の経費に充てる。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ふるさと応援寄附基金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本市を応援しようとする個人又は団体から寄附金を募り、各種事業に要する経費に充てる。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国営緊急農地再整備事業基金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国営緊急農地再編整備事業に係る負担金の支払い等の経費に充てる。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社会福祉基金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高齢者、障がい者及び児童の福祉の向上並びにこれらの者の快適な生活環境の形成等に要する経費に充てる。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年熊本地震復興基金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熊本地震からの復旧や防災減災対策等に要する経費に充てる。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上記のうち、主なものは次のとおり。</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地域振興基金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都市計画基本図作成業務委託等で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百万円を取崩したことにより、前年度から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ふるさと応援寄附基金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元寇所縁のネットワーク関連事業等で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百万円を取崩したが、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235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百万円を積立てたことから、前年度から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年熊本地震復興基金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防災センターグラウンド移設事業等で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百万円を取崩したことにより、前年度から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21.5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中期財政計画（令和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年度）において、それぞれの目的に応じて積立てと取崩しを行い、令和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年度末残高はその他特定目的基金残高を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6,555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百万円と見込んでいる。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年度は歳計剰余金を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407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百万円積立てたが、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百万円を取崩したことにより、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中長期財政計画（令和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年度）において、歳出計画に対する歳入不足が見込まれていることから、計画的に取り崩す予定とし、令和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年度末残高は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4,286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百万円となる見込みである。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過去の熊本地震等の大規模災害などの緊急突発的な財政需要や予期せぬ収入の減少に備えておく必要があるため、持続可能な財政基盤の一部として、標準財政規模の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％程度の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3,700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百万円は最低限保有しておくべき額として位置付けている。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災害対策債及び過疎対策事業債、宇城広域連合におけるクリーンセンター施設建設等基金の解体に伴うクリーンセンターごみ焼却施設解体事業に係る負担金（準元利償還金）に係る元利償還金等に充てるため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百万円取崩したが、令和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年度及び令和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年度普通交付税の再算定において、臨時財政対策債の元利償還金の一部に充てるため「臨時財政対策債償還基金費」が創設され、新たに元金を積立てたこと等を理由に、</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111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災害対策債で毎年度約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年度まで、過疎対策事業債で毎年度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年度まで、宇城広域連合におけるクリーンセンターごみ焼却施設解体事業に係る負担金（準元利償還金）で毎年度約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年度まで取崩す予定としており、市債の償還等に充てることで後年度の財政負担軽減を行う予定としており、基金は減少する見込みである。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56,356
55,380
188.67
36,599,126
34,076,103
835,644
18,545,100
40,308,704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30.4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年度は前年度から増減なしで、全国・類似団体平均を下回っているが、県平均は上回っている。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前年度と比較して、基準財政需要額（＋</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242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百万円）と基準財政収入額（＋</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142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百万円）ともに増加し、単年度財政力指数は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か年平均（</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R5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R6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）の財政力指数</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となった。歳入総額に占める地方税の割合は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17.1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％と低く、地方交付税に依存している状況。今後は、企業誘致や地場産業の育成を行い税源の涵養を図るとともに、市税の徴収率向上による歳入確保にも努めていく。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127000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127000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86783</xdr:rowOff>
    </xdr:from>
    <xdr:to>
      <xdr:col>19</xdr:col>
      <xdr:colOff>184150</xdr:colOff>
      <xdr:row>40</xdr:row>
      <xdr:rowOff>16933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27110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127000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447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46567</xdr:rowOff>
    </xdr:from>
    <xdr:to>
      <xdr:col>15</xdr:col>
      <xdr:colOff>133350</xdr:colOff>
      <xdr:row>39</xdr:row>
      <xdr:rowOff>148167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158344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86783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86783</xdr:rowOff>
    </xdr:from>
    <xdr:to>
      <xdr:col>11</xdr:col>
      <xdr:colOff>82550</xdr:colOff>
      <xdr:row>40</xdr:row>
      <xdr:rowOff>16933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67733</xdr:rowOff>
    </xdr:from>
    <xdr:to>
      <xdr:col>7</xdr:col>
      <xdr:colOff>31750</xdr:colOff>
      <xdr:row>37</xdr:row>
      <xdr:rowOff>169334</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8060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48277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35983</xdr:rowOff>
    </xdr:from>
    <xdr:to>
      <xdr:col>7</xdr:col>
      <xdr:colOff>31750</xdr:colOff>
      <xdr:row>40</xdr:row>
      <xdr:rowOff>137583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122360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ポイント上昇し、全国・県・類似団体の平均を上回っており、比較団体よりもやや財政構造の弾力性がない状況である。</a:t>
          </a:r>
          <a:endParaRPr lang="ja-JP" altLang="ja-JP" sz="12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　主な要因は、地方税や地方交付税等の経常一般財源等（分母）</a:t>
          </a:r>
          <a:r>
            <a:rPr kumimoji="1" lang="ja-JP" altLang="en-US" sz="125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増加（対前年度比＋</a:t>
          </a:r>
          <a:r>
            <a:rPr kumimoji="1" lang="en-US"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319</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百万円）したが、</a:t>
          </a:r>
          <a:r>
            <a:rPr kumimoji="1" lang="ja-JP" altLang="en-US" sz="1250" b="0" i="0" baseline="0">
              <a:solidFill>
                <a:schemeClr val="dk1"/>
              </a:solidFill>
              <a:effectLst/>
              <a:latin typeface="ＭＳ Ｐゴシック" panose="020B0600070205080204" pitchFamily="50" charset="-128"/>
              <a:ea typeface="ＭＳ Ｐゴシック" panose="020B0600070205080204" pitchFamily="50" charset="-128"/>
              <a:cs typeface="+mn-cs"/>
            </a:rPr>
            <a:t>それ以上に人件費や物件費</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等の経常経費充当一般財源（分子）</a:t>
          </a:r>
          <a:r>
            <a:rPr kumimoji="1" lang="ja-JP" altLang="en-US" sz="125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増加（対前年度比＋</a:t>
          </a:r>
          <a:r>
            <a:rPr kumimoji="1" lang="en-US"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643</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百万円）したためである。</a:t>
          </a:r>
          <a:endParaRPr lang="ja-JP" altLang="ja-JP" sz="12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50" b="0" i="0" baseline="0">
              <a:solidFill>
                <a:schemeClr val="dk1"/>
              </a:solidFill>
              <a:effectLst/>
              <a:latin typeface="ＭＳ Ｐゴシック" panose="020B0600070205080204" pitchFamily="50" charset="-128"/>
              <a:ea typeface="ＭＳ Ｐゴシック" panose="020B0600070205080204" pitchFamily="50" charset="-128"/>
              <a:cs typeface="+mn-cs"/>
            </a:rPr>
            <a:t>物価高騰により人件費や物件費等</a:t>
          </a:r>
          <a:r>
            <a:rPr kumimoji="1"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の増加が見込まれるため、引き続き自主財源の確保と歳出の更なる削減を行い、財政構造の硬直化抑制に努めていく。</a:t>
          </a:r>
          <a:endParaRPr lang="ja-JP" altLang="ja-JP" sz="12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160655</xdr:rowOff>
    </xdr:from>
    <xdr:to>
      <xdr:col>23</xdr:col>
      <xdr:colOff>133350</xdr:colOff>
      <xdr:row>67</xdr:row>
      <xdr:rowOff>43815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76205"/>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15892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50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43815</xdr:rowOff>
    </xdr:from>
    <xdr:to>
      <xdr:col>24</xdr:col>
      <xdr:colOff>12700</xdr:colOff>
      <xdr:row>67</xdr:row>
      <xdr:rowOff>43815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3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75582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160655</xdr:rowOff>
    </xdr:from>
    <xdr:to>
      <xdr:col>24</xdr:col>
      <xdr:colOff>12700</xdr:colOff>
      <xdr:row>59</xdr:row>
      <xdr:rowOff>160655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7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18732</xdr:rowOff>
    </xdr:from>
    <xdr:to>
      <xdr:col>23</xdr:col>
      <xdr:colOff>133350</xdr:colOff>
      <xdr:row>65</xdr:row>
      <xdr:rowOff>127318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162982"/>
          <a:ext cx="8382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47324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48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30797</xdr:rowOff>
    </xdr:from>
    <xdr:to>
      <xdr:col>23</xdr:col>
      <xdr:colOff>184150</xdr:colOff>
      <xdr:row>64</xdr:row>
      <xdr:rowOff>132397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168593</xdr:rowOff>
    </xdr:from>
    <xdr:to>
      <xdr:col>19</xdr:col>
      <xdr:colOff>133350</xdr:colOff>
      <xdr:row>65</xdr:row>
      <xdr:rowOff>18732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69943"/>
          <a:ext cx="889000" cy="19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153035</xdr:rowOff>
    </xdr:from>
    <xdr:to>
      <xdr:col>15</xdr:col>
      <xdr:colOff>82550</xdr:colOff>
      <xdr:row>63</xdr:row>
      <xdr:rowOff>168593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82935"/>
          <a:ext cx="889000" cy="18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153035</xdr:rowOff>
    </xdr:from>
    <xdr:to>
      <xdr:col>11</xdr:col>
      <xdr:colOff>31750</xdr:colOff>
      <xdr:row>64</xdr:row>
      <xdr:rowOff>57468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82935"/>
          <a:ext cx="889000" cy="24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29845</xdr:rowOff>
    </xdr:from>
    <xdr:to>
      <xdr:col>11</xdr:col>
      <xdr:colOff>82550</xdr:colOff>
      <xdr:row>62</xdr:row>
      <xdr:rowOff>131445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141622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9859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76518</xdr:rowOff>
    </xdr:from>
    <xdr:to>
      <xdr:col>23</xdr:col>
      <xdr:colOff>184150</xdr:colOff>
      <xdr:row>66</xdr:row>
      <xdr:rowOff>6668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2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48595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92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139382</xdr:rowOff>
    </xdr:from>
    <xdr:to>
      <xdr:col>19</xdr:col>
      <xdr:colOff>184150</xdr:colOff>
      <xdr:row>65</xdr:row>
      <xdr:rowOff>69532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11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54309</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98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117793</xdr:rowOff>
    </xdr:from>
    <xdr:to>
      <xdr:col>15</xdr:col>
      <xdr:colOff>133350</xdr:colOff>
      <xdr:row>64</xdr:row>
      <xdr:rowOff>47943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1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32720</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0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102235</xdr:rowOff>
    </xdr:from>
    <xdr:to>
      <xdr:col>11</xdr:col>
      <xdr:colOff>82550</xdr:colOff>
      <xdr:row>63</xdr:row>
      <xdr:rowOff>32385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17162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1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6668</xdr:rowOff>
    </xdr:from>
    <xdr:to>
      <xdr:col>7</xdr:col>
      <xdr:colOff>31750</xdr:colOff>
      <xdr:row>64</xdr:row>
      <xdr:rowOff>108268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7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93045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65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[148,323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年度は前年度より</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増加したものの</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、全国・県・類似団体を下回っている。</a:t>
          </a:r>
          <a:endParaRPr lang="ja-JP" altLang="ja-JP" sz="11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　主な要因は、物件費において、物価高騰対策として実施した物価高騰対策商品券業務委託料が皆増した</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こと等により</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、大幅に増加（対前年度比＋</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602</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百万円）した</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ためである</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、人件費において</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、地方公務員の定年の引上げにより、令和</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年度は定年退職者が発生する年度であったため、退職手当組合負担金の</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により、大幅に増加（対前年度比＋</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269</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百万円）した</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民間への業務委託や</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の利活用等による業務効率化や公共施設の統廃合を含めた適正配置を行いながら、低コストで質の高い行政サービスの提供を目指した行財政改革を</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進めていく。</a:t>
          </a:r>
          <a:endParaRPr lang="ja-JP" altLang="ja-JP" sz="11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22041</xdr:rowOff>
    </xdr:from>
    <xdr:to>
      <xdr:col>23</xdr:col>
      <xdr:colOff>133350</xdr:colOff>
      <xdr:row>89</xdr:row>
      <xdr:rowOff>10283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9491"/>
          <a:ext cx="0" cy="135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153810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4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10283</xdr:rowOff>
    </xdr:from>
    <xdr:to>
      <xdr:col>24</xdr:col>
      <xdr:colOff>12700</xdr:colOff>
      <xdr:row>89</xdr:row>
      <xdr:rowOff>10283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108418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5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22041</xdr:rowOff>
    </xdr:from>
    <xdr:to>
      <xdr:col>24</xdr:col>
      <xdr:colOff>12700</xdr:colOff>
      <xdr:row>81</xdr:row>
      <xdr:rowOff>22041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95934</xdr:rowOff>
    </xdr:from>
    <xdr:to>
      <xdr:col>23</xdr:col>
      <xdr:colOff>133350</xdr:colOff>
      <xdr:row>82</xdr:row>
      <xdr:rowOff>17467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83384"/>
          <a:ext cx="838200" cy="9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53985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84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81908</xdr:rowOff>
    </xdr:from>
    <xdr:to>
      <xdr:col>23</xdr:col>
      <xdr:colOff>184150</xdr:colOff>
      <xdr:row>84</xdr:row>
      <xdr:rowOff>12058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95934</xdr:rowOff>
    </xdr:from>
    <xdr:to>
      <xdr:col>19</xdr:col>
      <xdr:colOff>133350</xdr:colOff>
      <xdr:row>82</xdr:row>
      <xdr:rowOff>45176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983384"/>
          <a:ext cx="889000" cy="12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819</xdr:rowOff>
    </xdr:from>
    <xdr:to>
      <xdr:col>19</xdr:col>
      <xdr:colOff>184150</xdr:colOff>
      <xdr:row>83</xdr:row>
      <xdr:rowOff>102419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3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87196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17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109322</xdr:rowOff>
    </xdr:from>
    <xdr:to>
      <xdr:col>15</xdr:col>
      <xdr:colOff>82550</xdr:colOff>
      <xdr:row>82</xdr:row>
      <xdr:rowOff>45176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96772"/>
          <a:ext cx="889000" cy="10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159493</xdr:rowOff>
    </xdr:from>
    <xdr:to>
      <xdr:col>15</xdr:col>
      <xdr:colOff>133350</xdr:colOff>
      <xdr:row>83</xdr:row>
      <xdr:rowOff>89643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74420</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0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109322</xdr:rowOff>
    </xdr:from>
    <xdr:to>
      <xdr:col>11</xdr:col>
      <xdr:colOff>31750</xdr:colOff>
      <xdr:row>82</xdr:row>
      <xdr:rowOff>144845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996772"/>
          <a:ext cx="889000" cy="20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125918</xdr:rowOff>
    </xdr:from>
    <xdr:to>
      <xdr:col>11</xdr:col>
      <xdr:colOff>82550</xdr:colOff>
      <xdr:row>83</xdr:row>
      <xdr:rowOff>56068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8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40845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7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19242</xdr:rowOff>
    </xdr:from>
    <xdr:to>
      <xdr:col>7</xdr:col>
      <xdr:colOff>31750</xdr:colOff>
      <xdr:row>82</xdr:row>
      <xdr:rowOff>120842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7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131019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47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138117</xdr:rowOff>
    </xdr:from>
    <xdr:to>
      <xdr:col>23</xdr:col>
      <xdr:colOff>184150</xdr:colOff>
      <xdr:row>82</xdr:row>
      <xdr:rowOff>68267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2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154644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70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45134</xdr:rowOff>
    </xdr:from>
    <xdr:to>
      <xdr:col>19</xdr:col>
      <xdr:colOff>184150</xdr:colOff>
      <xdr:row>81</xdr:row>
      <xdr:rowOff>146734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3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156911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01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165826</xdr:rowOff>
    </xdr:from>
    <xdr:to>
      <xdr:col>15</xdr:col>
      <xdr:colOff>133350</xdr:colOff>
      <xdr:row>82</xdr:row>
      <xdr:rowOff>95976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5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106153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22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58522</xdr:rowOff>
    </xdr:from>
    <xdr:to>
      <xdr:col>11</xdr:col>
      <xdr:colOff>82550</xdr:colOff>
      <xdr:row>81</xdr:row>
      <xdr:rowOff>160122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4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170299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94045</xdr:rowOff>
    </xdr:from>
    <xdr:to>
      <xdr:col>7</xdr:col>
      <xdr:colOff>31750</xdr:colOff>
      <xdr:row>83</xdr:row>
      <xdr:rowOff>24195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5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8972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23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ポイント減少しているが、全国・県・類似団体平均を上回っている。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国の動向に準じて、平成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年度から給与構造の見直しと合併に伴う旧町間の給与格差是正を、また、平成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年度から給与制度の総合的見直しなどに取り組んでいる。令和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年度から人事評価制度を本格的に採用し、令和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級の職員の格付け見直しを実施するなど、年功的な昇給制度から脱却を図り、能力や実績を反映した給与体系に移行している。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今後も、国や他団体等の状況を踏まえた給与の適正化に努めていく。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88</xdr:row>
      <xdr:rowOff>137886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657036"/>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87</xdr:row>
      <xdr:rowOff>50800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915243"/>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68036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9669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68036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9497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16329</xdr:rowOff>
    </xdr:from>
    <xdr:to>
      <xdr:col>68</xdr:col>
      <xdr:colOff>152400</xdr:colOff>
      <xdr:row>87</xdr:row>
      <xdr:rowOff>33564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3247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119743</xdr:rowOff>
    </xdr:from>
    <xdr:to>
      <xdr:col>81</xdr:col>
      <xdr:colOff>95250</xdr:colOff>
      <xdr:row>87</xdr:row>
      <xdr:rowOff>49893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91820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8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17236</xdr:rowOff>
    </xdr:from>
    <xdr:to>
      <xdr:col>73</xdr:col>
      <xdr:colOff>44450</xdr:colOff>
      <xdr:row>87</xdr:row>
      <xdr:rowOff>118836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年度の職員数は、前年度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390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名減の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379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人となり、人口</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人当たり職員数においても</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人減少し、全国・県・類似団体を下回っている。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業務の見直しや効率化等により定員の削減を行ってきたが、当初見込んでいた数以上に退職者が発生したため、職員不足が生じている。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これまで取り組んできた民間譲渡や指定管理制度の導入は一区切りを迎えたため、今後は新規採用職員の確保を強化する。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並行して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を強化し、業務効率化を推進する。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45538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43490"/>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17615</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04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45538</xdr:rowOff>
    </xdr:from>
    <xdr:to>
      <xdr:col>81</xdr:col>
      <xdr:colOff>133350</xdr:colOff>
      <xdr:row>67</xdr:row>
      <xdr:rowOff>45538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32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74809</xdr:rowOff>
    </xdr:from>
    <xdr:to>
      <xdr:col>81</xdr:col>
      <xdr:colOff>44450</xdr:colOff>
      <xdr:row>60</xdr:row>
      <xdr:rowOff>88598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361809"/>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75128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335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103051</xdr:rowOff>
    </xdr:from>
    <xdr:to>
      <xdr:col>81</xdr:col>
      <xdr:colOff>95250</xdr:colOff>
      <xdr:row>62</xdr:row>
      <xdr:rowOff>33201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72511</xdr:rowOff>
    </xdr:from>
    <xdr:to>
      <xdr:col>77</xdr:col>
      <xdr:colOff>44450</xdr:colOff>
      <xdr:row>60</xdr:row>
      <xdr:rowOff>88598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59511"/>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89263</xdr:rowOff>
    </xdr:from>
    <xdr:to>
      <xdr:col>77</xdr:col>
      <xdr:colOff>95250</xdr:colOff>
      <xdr:row>62</xdr:row>
      <xdr:rowOff>19413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4190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34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72511</xdr:rowOff>
    </xdr:from>
    <xdr:to>
      <xdr:col>72</xdr:col>
      <xdr:colOff>203200</xdr:colOff>
      <xdr:row>60</xdr:row>
      <xdr:rowOff>105833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359511"/>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75474</xdr:rowOff>
    </xdr:from>
    <xdr:to>
      <xdr:col>73</xdr:col>
      <xdr:colOff>44450</xdr:colOff>
      <xdr:row>62</xdr:row>
      <xdr:rowOff>5624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161851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2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101237</xdr:rowOff>
    </xdr:from>
    <xdr:to>
      <xdr:col>68</xdr:col>
      <xdr:colOff>152400</xdr:colOff>
      <xdr:row>60</xdr:row>
      <xdr:rowOff>105833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8823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65133</xdr:rowOff>
    </xdr:from>
    <xdr:to>
      <xdr:col>68</xdr:col>
      <xdr:colOff>203200</xdr:colOff>
      <xdr:row>61</xdr:row>
      <xdr:rowOff>166733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151510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107846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24009</xdr:rowOff>
    </xdr:from>
    <xdr:to>
      <xdr:col>81</xdr:col>
      <xdr:colOff>95250</xdr:colOff>
      <xdr:row>60</xdr:row>
      <xdr:rowOff>125609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1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40536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56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37798</xdr:rowOff>
    </xdr:from>
    <xdr:to>
      <xdr:col>77</xdr:col>
      <xdr:colOff>95250</xdr:colOff>
      <xdr:row>60</xdr:row>
      <xdr:rowOff>139398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149575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93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21711</xdr:rowOff>
    </xdr:from>
    <xdr:to>
      <xdr:col>73</xdr:col>
      <xdr:colOff>44450</xdr:colOff>
      <xdr:row>60</xdr:row>
      <xdr:rowOff>123311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0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133488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7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55033</xdr:rowOff>
    </xdr:from>
    <xdr:to>
      <xdr:col>68</xdr:col>
      <xdr:colOff>203200</xdr:colOff>
      <xdr:row>60</xdr:row>
      <xdr:rowOff>156633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166810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1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50437</xdr:rowOff>
    </xdr:from>
    <xdr:to>
      <xdr:col>64</xdr:col>
      <xdr:colOff>152400</xdr:colOff>
      <xdr:row>60</xdr:row>
      <xdr:rowOff>152037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162214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06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ポイント増加し、全国・県・類似団体を上回っているが、早期健全化基準は下回っている。</a:t>
          </a:r>
          <a:endParaRPr lang="ja-JP" altLang="ja-JP" sz="11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　単年度の比率は前年度から</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（単年度比率</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11.4</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ポイント）したが、主な要因は、</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国税の増収等により臨時財政対策債の発行可能額が減少傾向にあること等に</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普通交付税算入公債費</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ja-JP" altLang="en-US" sz="11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149</a:t>
          </a:r>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百万円）したためである。</a:t>
          </a:r>
          <a:endParaRPr lang="ja-JP" altLang="ja-JP" sz="11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5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今後は学校施設の建設事業や下水道事業の雨水対策に係る施設の公債費負担も重なるため、事業の峻別及び平準化を行い、当該比率を急激に悪化させないように努めていく。</a:t>
          </a:r>
          <a:endParaRPr lang="ja-JP" altLang="ja-JP" sz="11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33867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4045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11995</xdr:rowOff>
    </xdr:from>
    <xdr:to>
      <xdr:col>81</xdr:col>
      <xdr:colOff>44450</xdr:colOff>
      <xdr:row>42</xdr:row>
      <xdr:rowOff>52211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7212895"/>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39105</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25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22578</xdr:rowOff>
    </xdr:from>
    <xdr:to>
      <xdr:col>81</xdr:col>
      <xdr:colOff>95250</xdr:colOff>
      <xdr:row>40</xdr:row>
      <xdr:rowOff>124178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143228</xdr:rowOff>
    </xdr:from>
    <xdr:to>
      <xdr:col>77</xdr:col>
      <xdr:colOff>44450</xdr:colOff>
      <xdr:row>42</xdr:row>
      <xdr:rowOff>11995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17267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153811</xdr:rowOff>
    </xdr:from>
    <xdr:to>
      <xdr:col>77</xdr:col>
      <xdr:colOff>95250</xdr:colOff>
      <xdr:row>40</xdr:row>
      <xdr:rowOff>83961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94138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140405</xdr:rowOff>
    </xdr:from>
    <xdr:to>
      <xdr:col>72</xdr:col>
      <xdr:colOff>203200</xdr:colOff>
      <xdr:row>41</xdr:row>
      <xdr:rowOff>143228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998405"/>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113595</xdr:rowOff>
    </xdr:from>
    <xdr:to>
      <xdr:col>73</xdr:col>
      <xdr:colOff>44450</xdr:colOff>
      <xdr:row>40</xdr:row>
      <xdr:rowOff>43745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53922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86783</xdr:rowOff>
    </xdr:from>
    <xdr:to>
      <xdr:col>68</xdr:col>
      <xdr:colOff>152400</xdr:colOff>
      <xdr:row>40</xdr:row>
      <xdr:rowOff>140405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944783"/>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113595</xdr:rowOff>
    </xdr:from>
    <xdr:to>
      <xdr:col>68</xdr:col>
      <xdr:colOff>203200</xdr:colOff>
      <xdr:row>40</xdr:row>
      <xdr:rowOff>43745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53922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46567</xdr:rowOff>
    </xdr:from>
    <xdr:to>
      <xdr:col>64</xdr:col>
      <xdr:colOff>152400</xdr:colOff>
      <xdr:row>39</xdr:row>
      <xdr:rowOff>148167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158344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1411</xdr:rowOff>
    </xdr:from>
    <xdr:to>
      <xdr:col>81</xdr:col>
      <xdr:colOff>95250</xdr:colOff>
      <xdr:row>42</xdr:row>
      <xdr:rowOff>103011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144938</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132645</xdr:rowOff>
    </xdr:from>
    <xdr:to>
      <xdr:col>77</xdr:col>
      <xdr:colOff>95250</xdr:colOff>
      <xdr:row>42</xdr:row>
      <xdr:rowOff>62795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47572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92428</xdr:rowOff>
    </xdr:from>
    <xdr:to>
      <xdr:col>73</xdr:col>
      <xdr:colOff>44450</xdr:colOff>
      <xdr:row>42</xdr:row>
      <xdr:rowOff>22578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7355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89605</xdr:rowOff>
    </xdr:from>
    <xdr:to>
      <xdr:col>68</xdr:col>
      <xdr:colOff>203200</xdr:colOff>
      <xdr:row>41</xdr:row>
      <xdr:rowOff>19755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4532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122360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ポイント上昇し、全国・類似団体平均を上回っているが、早期健全化基準を大幅に下回っている。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主な要因は、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下水道事業における雨水処理及び分流式下水道等に要する経費の繰出基準が増加等により、公営企業債等繰入見込額が増加（対前年度比＋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648</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百万円）したためである。</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学校施設建設事業を行っているが、旧合併特例事業債</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発行限度額に到達</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したため</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、今後、同事業債を活用できない</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、普通建設事業の抑制や平準化の取組を行い、地方債抑制に努めていく。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164919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23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136996</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0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164919</xdr:rowOff>
    </xdr:from>
    <xdr:to>
      <xdr:col>81</xdr:col>
      <xdr:colOff>133350</xdr:colOff>
      <xdr:row>22</xdr:row>
      <xdr:rowOff>164919</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36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8043</xdr:rowOff>
    </xdr:from>
    <xdr:to>
      <xdr:col>81</xdr:col>
      <xdr:colOff>44450</xdr:colOff>
      <xdr:row>15</xdr:row>
      <xdr:rowOff>90775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579793"/>
          <a:ext cx="8382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162698</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20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146171</xdr:rowOff>
    </xdr:from>
    <xdr:to>
      <xdr:col>81</xdr:col>
      <xdr:colOff>95250</xdr:colOff>
      <xdr:row>14</xdr:row>
      <xdr:rowOff>76321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37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2298</xdr:rowOff>
    </xdr:from>
    <xdr:to>
      <xdr:col>77</xdr:col>
      <xdr:colOff>44450</xdr:colOff>
      <xdr:row>15</xdr:row>
      <xdr:rowOff>8043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90800" y="2574048"/>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38160</xdr:rowOff>
    </xdr:from>
    <xdr:to>
      <xdr:col>77</xdr:col>
      <xdr:colOff>95250</xdr:colOff>
      <xdr:row>13</xdr:row>
      <xdr:rowOff>139760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149937</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2298</xdr:rowOff>
    </xdr:from>
    <xdr:to>
      <xdr:col>72</xdr:col>
      <xdr:colOff>203200</xdr:colOff>
      <xdr:row>15</xdr:row>
      <xdr:rowOff>4596</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574048"/>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79526</xdr:rowOff>
    </xdr:from>
    <xdr:to>
      <xdr:col>73</xdr:col>
      <xdr:colOff>44450</xdr:colOff>
      <xdr:row>14</xdr:row>
      <xdr:rowOff>9676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19853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86421</xdr:rowOff>
    </xdr:from>
    <xdr:to>
      <xdr:col>68</xdr:col>
      <xdr:colOff>152400</xdr:colOff>
      <xdr:row>15</xdr:row>
      <xdr:rowOff>4596</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3512800" y="2486721"/>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80433</xdr:rowOff>
    </xdr:from>
    <xdr:to>
      <xdr:col>68</xdr:col>
      <xdr:colOff>203200</xdr:colOff>
      <xdr:row>15</xdr:row>
      <xdr:rowOff>10583</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20760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2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96477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6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39975</xdr:rowOff>
    </xdr:from>
    <xdr:to>
      <xdr:col>81</xdr:col>
      <xdr:colOff>95250</xdr:colOff>
      <xdr:row>15</xdr:row>
      <xdr:rowOff>141575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61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12052</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58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128693</xdr:rowOff>
    </xdr:from>
    <xdr:to>
      <xdr:col>77</xdr:col>
      <xdr:colOff>95250</xdr:colOff>
      <xdr:row>15</xdr:row>
      <xdr:rowOff>58843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52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43620</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615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122948</xdr:rowOff>
    </xdr:from>
    <xdr:to>
      <xdr:col>73</xdr:col>
      <xdr:colOff>44450</xdr:colOff>
      <xdr:row>15</xdr:row>
      <xdr:rowOff>53098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52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37875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60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125246</xdr:rowOff>
    </xdr:from>
    <xdr:to>
      <xdr:col>68</xdr:col>
      <xdr:colOff>203200</xdr:colOff>
      <xdr:row>15</xdr:row>
      <xdr:rowOff>55396</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52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40173</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61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35621</xdr:rowOff>
    </xdr:from>
    <xdr:to>
      <xdr:col>64</xdr:col>
      <xdr:colOff>152400</xdr:colOff>
      <xdr:row>14</xdr:row>
      <xdr:rowOff>137221</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4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147398</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20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56,356
55,380
188.67
36,599,126
34,076,103
835,644
18,545,100
40,308,704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30.4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ポイント増加し、全国・県・類似団体を下回っている。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退職手当組合負担金について、地方公務員の定年引上げ及び令和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年度の退職者発生に伴う負担金の増加等を主な要因として、経常一般人件費総額は</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3,511</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235</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今後は、事業の民間委託等による業務効率化を図り、住民サービスを低下させることなく適切な定員管理に努めていく。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15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35560</xdr:rowOff>
    </xdr:from>
    <xdr:to>
      <xdr:col>24</xdr:col>
      <xdr:colOff>25400</xdr:colOff>
      <xdr:row>34</xdr:row>
      <xdr:rowOff>111760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8648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35560</xdr:rowOff>
    </xdr:from>
    <xdr:to>
      <xdr:col>19</xdr:col>
      <xdr:colOff>187325</xdr:colOff>
      <xdr:row>34</xdr:row>
      <xdr:rowOff>119380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8648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119380</xdr:rowOff>
    </xdr:from>
    <xdr:to>
      <xdr:col>15</xdr:col>
      <xdr:colOff>98425</xdr:colOff>
      <xdr:row>35</xdr:row>
      <xdr:rowOff>62230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486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62230</xdr:rowOff>
    </xdr:from>
    <xdr:to>
      <xdr:col>11</xdr:col>
      <xdr:colOff>9525</xdr:colOff>
      <xdr:row>36</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629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113047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60960</xdr:rowOff>
    </xdr:from>
    <xdr:to>
      <xdr:col>24</xdr:col>
      <xdr:colOff>76200</xdr:colOff>
      <xdr:row>34</xdr:row>
      <xdr:rowOff>162560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77487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3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156210</xdr:rowOff>
    </xdr:from>
    <xdr:to>
      <xdr:col>20</xdr:col>
      <xdr:colOff>38100</xdr:colOff>
      <xdr:row>34</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96537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68580</xdr:rowOff>
    </xdr:from>
    <xdr:to>
      <xdr:col>15</xdr:col>
      <xdr:colOff>149225</xdr:colOff>
      <xdr:row>34</xdr:row>
      <xdr:rowOff>170180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11430</xdr:rowOff>
    </xdr:from>
    <xdr:to>
      <xdr:col>11</xdr:col>
      <xdr:colOff>60325</xdr:colOff>
      <xdr:row>35</xdr:row>
      <xdr:rowOff>113030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123207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ポイント増加し、県・類似団体平均を上回っているが、全国平均は下回っている。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学校給食食材費について、市内小中学校給食費無料化に伴い、学校給食費が公会計へ移行したことによる増加等を主な要因として、経常一般物件費総額は</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2,837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357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今後も、公共施設の統廃合を含めた適正配置や経常的経費の削減に努めていく。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19050</xdr:rowOff>
    </xdr:from>
    <xdr:to>
      <xdr:col>82</xdr:col>
      <xdr:colOff>107950</xdr:colOff>
      <xdr:row>21</xdr:row>
      <xdr:rowOff>95250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7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67327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95250</xdr:rowOff>
    </xdr:from>
    <xdr:to>
      <xdr:col>82</xdr:col>
      <xdr:colOff>196850</xdr:colOff>
      <xdr:row>21</xdr:row>
      <xdr:rowOff>95250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9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105427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19050</xdr:rowOff>
    </xdr:from>
    <xdr:to>
      <xdr:col>82</xdr:col>
      <xdr:colOff>196850</xdr:colOff>
      <xdr:row>13</xdr:row>
      <xdr:rowOff>19050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50800</xdr:rowOff>
    </xdr:from>
    <xdr:to>
      <xdr:col>82</xdr:col>
      <xdr:colOff>107950</xdr:colOff>
      <xdr:row>17</xdr:row>
      <xdr:rowOff>95250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940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16</xdr:row>
      <xdr:rowOff>50800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17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76200</xdr:rowOff>
    </xdr:from>
    <xdr:to>
      <xdr:col>73</xdr:col>
      <xdr:colOff>180975</xdr:colOff>
      <xdr:row>15</xdr:row>
      <xdr:rowOff>146050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765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76200</xdr:rowOff>
    </xdr:from>
    <xdr:to>
      <xdr:col>69</xdr:col>
      <xdr:colOff>92075</xdr:colOff>
      <xdr:row>15</xdr:row>
      <xdr:rowOff>6350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76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120650</xdr:rowOff>
    </xdr:from>
    <xdr:to>
      <xdr:col>69</xdr:col>
      <xdr:colOff>142875</xdr:colOff>
      <xdr:row>16</xdr:row>
      <xdr:rowOff>50800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5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16527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0</xdr:rowOff>
    </xdr:from>
    <xdr:to>
      <xdr:col>78</xdr:col>
      <xdr:colOff>120650</xdr:colOff>
      <xdr:row>16</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111777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1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25400</xdr:rowOff>
    </xdr:from>
    <xdr:to>
      <xdr:col>69</xdr:col>
      <xdr:colOff>142875</xdr:colOff>
      <xdr:row>14</xdr:row>
      <xdr:rowOff>127000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137177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127000</xdr:rowOff>
    </xdr:from>
    <xdr:to>
      <xdr:col>65</xdr:col>
      <xdr:colOff>53975</xdr:colOff>
      <xdr:row>15</xdr:row>
      <xdr:rowOff>57150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ポイント減少し、類似団体平均を上回っているが、全国・県平均は下回っている。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私立保育所運営負担金について、こども家庭庁における令和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年度人事院勧告に伴う公定価格の改定による増額等を主な要因として、経常一般扶助費総額は</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2,388</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今後も、高齢化の進展等により扶助費の増加が予想されることから、資格審査や受益者負担等の適正化を図っていく。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78994</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6584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165371</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78994</xdr:rowOff>
    </xdr:from>
    <xdr:to>
      <xdr:col>24</xdr:col>
      <xdr:colOff>114300</xdr:colOff>
      <xdr:row>53</xdr:row>
      <xdr:rowOff>78994</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6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97282</xdr:rowOff>
    </xdr:from>
    <xdr:to>
      <xdr:col>24</xdr:col>
      <xdr:colOff>25400</xdr:colOff>
      <xdr:row>57</xdr:row>
      <xdr:rowOff>106426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8699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140733</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99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124206</xdr:rowOff>
    </xdr:from>
    <xdr:to>
      <xdr:col>24</xdr:col>
      <xdr:colOff>76200</xdr:colOff>
      <xdr:row>56</xdr:row>
      <xdr:rowOff>54356</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159004</xdr:rowOff>
    </xdr:from>
    <xdr:to>
      <xdr:col>19</xdr:col>
      <xdr:colOff>187325</xdr:colOff>
      <xdr:row>57</xdr:row>
      <xdr:rowOff>106426</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6020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96774</xdr:rowOff>
    </xdr:from>
    <xdr:to>
      <xdr:col>20</xdr:col>
      <xdr:colOff>38100</xdr:colOff>
      <xdr:row>56</xdr:row>
      <xdr:rowOff>26924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37101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95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159004</xdr:rowOff>
    </xdr:from>
    <xdr:to>
      <xdr:col>15</xdr:col>
      <xdr:colOff>98425</xdr:colOff>
      <xdr:row>57</xdr:row>
      <xdr:rowOff>14986</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7602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5842</xdr:rowOff>
    </xdr:from>
    <xdr:to>
      <xdr:col>11</xdr:col>
      <xdr:colOff>9525</xdr:colOff>
      <xdr:row>57</xdr:row>
      <xdr:rowOff>14986</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778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51054</xdr:rowOff>
    </xdr:from>
    <xdr:to>
      <xdr:col>11</xdr:col>
      <xdr:colOff>60325</xdr:colOff>
      <xdr:row>55</xdr:row>
      <xdr:rowOff>152654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162831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151638</xdr:rowOff>
    </xdr:from>
    <xdr:to>
      <xdr:col>6</xdr:col>
      <xdr:colOff>171450</xdr:colOff>
      <xdr:row>56</xdr:row>
      <xdr:rowOff>81788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91965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46482</xdr:rowOff>
    </xdr:from>
    <xdr:to>
      <xdr:col>24</xdr:col>
      <xdr:colOff>76200</xdr:colOff>
      <xdr:row>57</xdr:row>
      <xdr:rowOff>148082</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18559</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9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55626</xdr:rowOff>
    </xdr:from>
    <xdr:to>
      <xdr:col>20</xdr:col>
      <xdr:colOff>38100</xdr:colOff>
      <xdr:row>57</xdr:row>
      <xdr:rowOff>157226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2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142003</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108204</xdr:rowOff>
    </xdr:from>
    <xdr:to>
      <xdr:col>15</xdr:col>
      <xdr:colOff>149225</xdr:colOff>
      <xdr:row>57</xdr:row>
      <xdr:rowOff>38354</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23131</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135636</xdr:rowOff>
    </xdr:from>
    <xdr:to>
      <xdr:col>11</xdr:col>
      <xdr:colOff>60325</xdr:colOff>
      <xdr:row>57</xdr:row>
      <xdr:rowOff>65786</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50563</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126492</xdr:rowOff>
    </xdr:from>
    <xdr:to>
      <xdr:col>6</xdr:col>
      <xdr:colOff>171450</xdr:colOff>
      <xdr:row>57</xdr:row>
      <xdr:rowOff>56642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41419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ポイント減少したものの、全国・県・類似団体平均を上回っている。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後期高齢者医療特別会計における保険基盤安定事業繰出金が減少したこと等を主な要因として、経常一般繰出金総額は</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2,314</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152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今後も、高齢化の進展に伴い、医療給付費の増加が見込まれるため、保険料の適正化に留意していく。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88900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89852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88900</xdr:rowOff>
    </xdr:from>
    <xdr:to>
      <xdr:col>82</xdr:col>
      <xdr:colOff>107950</xdr:colOff>
      <xdr:row>58</xdr:row>
      <xdr:rowOff>146050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86155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73677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58</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8425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146050</xdr:rowOff>
    </xdr:from>
    <xdr:to>
      <xdr:col>73</xdr:col>
      <xdr:colOff>180975</xdr:colOff>
      <xdr:row>57</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747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19050</xdr:rowOff>
    </xdr:from>
    <xdr:to>
      <xdr:col>74</xdr:col>
      <xdr:colOff>31750</xdr:colOff>
      <xdr:row>56</xdr:row>
      <xdr:rowOff>120650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130827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146050</xdr:rowOff>
    </xdr:from>
    <xdr:to>
      <xdr:col>69</xdr:col>
      <xdr:colOff>92075</xdr:colOff>
      <xdr:row>57</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7472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133350</xdr:rowOff>
    </xdr:from>
    <xdr:to>
      <xdr:col>69</xdr:col>
      <xdr:colOff>142875</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38100</xdr:rowOff>
    </xdr:from>
    <xdr:to>
      <xdr:col>82</xdr:col>
      <xdr:colOff>158750</xdr:colOff>
      <xdr:row>57</xdr:row>
      <xdr:rowOff>139700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10177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95250</xdr:rowOff>
    </xdr:from>
    <xdr:to>
      <xdr:col>78</xdr:col>
      <xdr:colOff>120650</xdr:colOff>
      <xdr:row>59</xdr:row>
      <xdr:rowOff>25400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10177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12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95250</xdr:rowOff>
    </xdr:from>
    <xdr:to>
      <xdr:col>69</xdr:col>
      <xdr:colOff>142875</xdr:colOff>
      <xdr:row>57</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ポイント増加し、全国・県平均・類似団体平均を上回っている。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下水道事業会計の使用料改定に伴う基準内繰入金の増額による下水道会計補助金の増額等を主な要因として、経常一般補助費総額は</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2,489</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234</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今後も、公営企業や関係団体に対する執行管理等を徹底して経費削減に努め、補助金の適正化を図っていく。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46990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92772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29845</xdr:rowOff>
    </xdr:from>
    <xdr:to>
      <xdr:col>82</xdr:col>
      <xdr:colOff>107950</xdr:colOff>
      <xdr:row>38</xdr:row>
      <xdr:rowOff>86995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54494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12717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356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167640</xdr:rowOff>
    </xdr:from>
    <xdr:to>
      <xdr:col>82</xdr:col>
      <xdr:colOff>158750</xdr:colOff>
      <xdr:row>38</xdr:row>
      <xdr:rowOff>97790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51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144145</xdr:rowOff>
    </xdr:from>
    <xdr:to>
      <xdr:col>78</xdr:col>
      <xdr:colOff>69850</xdr:colOff>
      <xdr:row>38</xdr:row>
      <xdr:rowOff>29845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48779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161925</xdr:rowOff>
    </xdr:from>
    <xdr:to>
      <xdr:col>78</xdr:col>
      <xdr:colOff>120650</xdr:colOff>
      <xdr:row>38</xdr:row>
      <xdr:rowOff>92075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76852</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591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144145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4363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139065</xdr:rowOff>
    </xdr:from>
    <xdr:to>
      <xdr:col>74</xdr:col>
      <xdr:colOff>31750</xdr:colOff>
      <xdr:row>38</xdr:row>
      <xdr:rowOff>69215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53992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5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155575</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43636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133350</xdr:rowOff>
    </xdr:from>
    <xdr:to>
      <xdr:col>69</xdr:col>
      <xdr:colOff>142875</xdr:colOff>
      <xdr:row>38</xdr:row>
      <xdr:rowOff>63500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48277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127635</xdr:rowOff>
    </xdr:from>
    <xdr:to>
      <xdr:col>65</xdr:col>
      <xdr:colOff>53975</xdr:colOff>
      <xdr:row>38</xdr:row>
      <xdr:rowOff>57785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42562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55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36195</xdr:rowOff>
    </xdr:from>
    <xdr:to>
      <xdr:col>82</xdr:col>
      <xdr:colOff>158750</xdr:colOff>
      <xdr:row>38</xdr:row>
      <xdr:rowOff>137795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5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8272</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52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150495</xdr:rowOff>
    </xdr:from>
    <xdr:to>
      <xdr:col>78</xdr:col>
      <xdr:colOff>120650</xdr:colOff>
      <xdr:row>38</xdr:row>
      <xdr:rowOff>80645</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4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90822</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263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93345</xdr:rowOff>
    </xdr:from>
    <xdr:to>
      <xdr:col>74</xdr:col>
      <xdr:colOff>31750</xdr:colOff>
      <xdr:row>38</xdr:row>
      <xdr:rowOff>23495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4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33672</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20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153687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104775</xdr:rowOff>
    </xdr:from>
    <xdr:to>
      <xdr:col>65</xdr:col>
      <xdr:colOff>53975</xdr:colOff>
      <xdr:row>38</xdr:row>
      <xdr:rowOff>34925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4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45102</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21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ポイント減少したものの、全国・県・類似団体平均を上回っている。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年度に借入れた本庁舎及び松橋総合体育文化センターの大規模改修事業や令和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年度に借入れた小中学校建替事業の償還が本格化したものの、平成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年度借入の臨時財政対策債の償還終了したこと等を主な要因として、経常一般公債費総額は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4,438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百万円（対前年度比▲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今後も、教育施設整備事業等に伴う地方債残高の増加が見込まれるため、事業の峻別及び平準化を行っていく。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69850</xdr:rowOff>
    </xdr:from>
    <xdr:to>
      <xdr:col>26</xdr:col>
      <xdr:colOff>184150</xdr:colOff>
      <xdr:row>82</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12700</xdr:rowOff>
    </xdr:from>
    <xdr:to>
      <xdr:col>26</xdr:col>
      <xdr:colOff>184150</xdr:colOff>
      <xdr:row>79</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127000</xdr:rowOff>
    </xdr:from>
    <xdr:to>
      <xdr:col>26</xdr:col>
      <xdr:colOff>184150</xdr:colOff>
      <xdr:row>75</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69850</xdr:rowOff>
    </xdr:from>
    <xdr:to>
      <xdr:col>26</xdr:col>
      <xdr:colOff>184150</xdr:colOff>
      <xdr:row>72</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22225</xdr:rowOff>
    </xdr:from>
    <xdr:to>
      <xdr:col>24</xdr:col>
      <xdr:colOff>25400</xdr:colOff>
      <xdr:row>81</xdr:row>
      <xdr:rowOff>41275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3807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13352</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0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41275</xdr:rowOff>
    </xdr:from>
    <xdr:to>
      <xdr:col>24</xdr:col>
      <xdr:colOff>114300</xdr:colOff>
      <xdr:row>81</xdr:row>
      <xdr:rowOff>41275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2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108602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8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22225</xdr:rowOff>
    </xdr:from>
    <xdr:to>
      <xdr:col>24</xdr:col>
      <xdr:colOff>114300</xdr:colOff>
      <xdr:row>73</xdr:row>
      <xdr:rowOff>22225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38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98425</xdr:rowOff>
    </xdr:from>
    <xdr:to>
      <xdr:col>24</xdr:col>
      <xdr:colOff>25400</xdr:colOff>
      <xdr:row>80</xdr:row>
      <xdr:rowOff>155575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81442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64152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94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47625</xdr:rowOff>
    </xdr:from>
    <xdr:to>
      <xdr:col>24</xdr:col>
      <xdr:colOff>76200</xdr:colOff>
      <xdr:row>77</xdr:row>
      <xdr:rowOff>149225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146050</xdr:rowOff>
    </xdr:from>
    <xdr:to>
      <xdr:col>19</xdr:col>
      <xdr:colOff>187325</xdr:colOff>
      <xdr:row>80</xdr:row>
      <xdr:rowOff>155575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8620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85725</xdr:rowOff>
    </xdr:from>
    <xdr:to>
      <xdr:col>20</xdr:col>
      <xdr:colOff>38100</xdr:colOff>
      <xdr:row>78</xdr:row>
      <xdr:rowOff>15875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8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26052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056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165100</xdr:rowOff>
    </xdr:from>
    <xdr:to>
      <xdr:col>15</xdr:col>
      <xdr:colOff>98425</xdr:colOff>
      <xdr:row>80</xdr:row>
      <xdr:rowOff>146050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7096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104775</xdr:rowOff>
    </xdr:from>
    <xdr:to>
      <xdr:col>15</xdr:col>
      <xdr:colOff>149225</xdr:colOff>
      <xdr:row>78</xdr:row>
      <xdr:rowOff>34925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45102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7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146050</xdr:rowOff>
    </xdr:from>
    <xdr:to>
      <xdr:col>11</xdr:col>
      <xdr:colOff>9525</xdr:colOff>
      <xdr:row>79</xdr:row>
      <xdr:rowOff>165100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69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47625</xdr:rowOff>
    </xdr:from>
    <xdr:to>
      <xdr:col>11</xdr:col>
      <xdr:colOff>60325</xdr:colOff>
      <xdr:row>77</xdr:row>
      <xdr:rowOff>149225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159402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1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38100</xdr:rowOff>
    </xdr:from>
    <xdr:to>
      <xdr:col>6</xdr:col>
      <xdr:colOff>171450</xdr:colOff>
      <xdr:row>77</xdr:row>
      <xdr:rowOff>139700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149877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47625</xdr:rowOff>
    </xdr:from>
    <xdr:to>
      <xdr:col>24</xdr:col>
      <xdr:colOff>76200</xdr:colOff>
      <xdr:row>80</xdr:row>
      <xdr:rowOff>149225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76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127652</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67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104775</xdr:rowOff>
    </xdr:from>
    <xdr:to>
      <xdr:col>20</xdr:col>
      <xdr:colOff>38100</xdr:colOff>
      <xdr:row>81</xdr:row>
      <xdr:rowOff>34925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82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19702</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90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95250</xdr:rowOff>
    </xdr:from>
    <xdr:to>
      <xdr:col>15</xdr:col>
      <xdr:colOff>149225</xdr:colOff>
      <xdr:row>81</xdr:row>
      <xdr:rowOff>25400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81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89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114300</xdr:rowOff>
    </xdr:from>
    <xdr:to>
      <xdr:col>11</xdr:col>
      <xdr:colOff>60325</xdr:colOff>
      <xdr:row>80</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65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29227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ポイント増加したが、全国・県・類似団体平均を下回っている。前年度と比較して、人件費＋</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ポイント、扶助費▲</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ポイント、公債費▲</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ポイント、物件費＋</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ポイント、補助費等＋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ポイント、その他▲</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となった。歳入では、経常一般財源の多くを普通交付税が占めているため、税収等の債権管理徹底や受益者負担の適正化等に努めていく。また、全庁的にコスト意識を持ち、歳入規模に応じた歳出規模となるよう見直しを行っ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132715</xdr:rowOff>
    </xdr:from>
    <xdr:to>
      <xdr:col>82</xdr:col>
      <xdr:colOff>107950</xdr:colOff>
      <xdr:row>80</xdr:row>
      <xdr:rowOff>46989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8565"/>
          <a:ext cx="0" cy="111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19066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46989</xdr:rowOff>
    </xdr:from>
    <xdr:to>
      <xdr:col>82</xdr:col>
      <xdr:colOff>196850</xdr:colOff>
      <xdr:row>80</xdr:row>
      <xdr:rowOff>46989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762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47642</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132715</xdr:rowOff>
    </xdr:from>
    <xdr:to>
      <xdr:col>82</xdr:col>
      <xdr:colOff>196850</xdr:colOff>
      <xdr:row>73</xdr:row>
      <xdr:rowOff>132715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115570</xdr:rowOff>
    </xdr:from>
    <xdr:to>
      <xdr:col>82</xdr:col>
      <xdr:colOff>107950</xdr:colOff>
      <xdr:row>75</xdr:row>
      <xdr:rowOff>81280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80287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105427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2964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133350</xdr:rowOff>
    </xdr:from>
    <xdr:to>
      <xdr:col>82</xdr:col>
      <xdr:colOff>158750</xdr:colOff>
      <xdr:row>76</xdr:row>
      <xdr:rowOff>63500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109855</xdr:rowOff>
    </xdr:from>
    <xdr:to>
      <xdr:col>78</xdr:col>
      <xdr:colOff>69850</xdr:colOff>
      <xdr:row>74</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62570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24765</xdr:rowOff>
    </xdr:from>
    <xdr:to>
      <xdr:col>78</xdr:col>
      <xdr:colOff>120650</xdr:colOff>
      <xdr:row>75</xdr:row>
      <xdr:rowOff>126365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8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111141</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69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24130</xdr:rowOff>
    </xdr:from>
    <xdr:to>
      <xdr:col>73</xdr:col>
      <xdr:colOff>180975</xdr:colOff>
      <xdr:row>73</xdr:row>
      <xdr:rowOff>109855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53998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127635</xdr:rowOff>
    </xdr:from>
    <xdr:to>
      <xdr:col>74</xdr:col>
      <xdr:colOff>31750</xdr:colOff>
      <xdr:row>75</xdr:row>
      <xdr:rowOff>57785</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81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42562</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1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24130</xdr:rowOff>
    </xdr:from>
    <xdr:to>
      <xdr:col>69</xdr:col>
      <xdr:colOff>92075</xdr:colOff>
      <xdr:row>74</xdr:row>
      <xdr:rowOff>98425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539980"/>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150495</xdr:rowOff>
    </xdr:from>
    <xdr:to>
      <xdr:col>69</xdr:col>
      <xdr:colOff>142875</xdr:colOff>
      <xdr:row>74</xdr:row>
      <xdr:rowOff>80645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66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65422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752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13335</xdr:rowOff>
    </xdr:from>
    <xdr:to>
      <xdr:col>65</xdr:col>
      <xdr:colOff>53975</xdr:colOff>
      <xdr:row>75</xdr:row>
      <xdr:rowOff>114935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8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99713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95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30480</xdr:rowOff>
    </xdr:from>
    <xdr:to>
      <xdr:col>82</xdr:col>
      <xdr:colOff>158750</xdr:colOff>
      <xdr:row>75</xdr:row>
      <xdr:rowOff>132080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47007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73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64770</xdr:rowOff>
    </xdr:from>
    <xdr:to>
      <xdr:col>78</xdr:col>
      <xdr:colOff>120650</xdr:colOff>
      <xdr:row>74</xdr:row>
      <xdr:rowOff>166370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5097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520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59055</xdr:rowOff>
    </xdr:from>
    <xdr:to>
      <xdr:col>74</xdr:col>
      <xdr:colOff>31750</xdr:colOff>
      <xdr:row>73</xdr:row>
      <xdr:rowOff>160655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57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170832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34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144780</xdr:rowOff>
    </xdr:from>
    <xdr:to>
      <xdr:col>69</xdr:col>
      <xdr:colOff>142875</xdr:colOff>
      <xdr:row>73</xdr:row>
      <xdr:rowOff>74930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4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85107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25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47625</xdr:rowOff>
    </xdr:from>
    <xdr:to>
      <xdr:col>65</xdr:col>
      <xdr:colOff>53975</xdr:colOff>
      <xdr:row>74</xdr:row>
      <xdr:rowOff>149225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73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159402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50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26556</xdr:rowOff>
    </xdr:from>
    <xdr:to>
      <xdr:col>29</xdr:col>
      <xdr:colOff>127000</xdr:colOff>
      <xdr:row>20</xdr:row>
      <xdr:rowOff>100762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1581"/>
          <a:ext cx="0" cy="14458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72839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4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100762</xdr:rowOff>
    </xdr:from>
    <xdr:to>
      <xdr:col>30</xdr:col>
      <xdr:colOff>25400</xdr:colOff>
      <xdr:row>20</xdr:row>
      <xdr:rowOff>100762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77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112933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26556</xdr:rowOff>
    </xdr:from>
    <xdr:to>
      <xdr:col>30</xdr:col>
      <xdr:colOff>25400</xdr:colOff>
      <xdr:row>12</xdr:row>
      <xdr:rowOff>26556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1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156744</xdr:rowOff>
    </xdr:from>
    <xdr:to>
      <xdr:col>29</xdr:col>
      <xdr:colOff>127000</xdr:colOff>
      <xdr:row>19</xdr:row>
      <xdr:rowOff>26378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90469"/>
          <a:ext cx="647700" cy="410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157281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140754</xdr:rowOff>
    </xdr:from>
    <xdr:to>
      <xdr:col>29</xdr:col>
      <xdr:colOff>177800</xdr:colOff>
      <xdr:row>17</xdr:row>
      <xdr:rowOff>70904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26378</xdr:rowOff>
    </xdr:from>
    <xdr:to>
      <xdr:col>26</xdr:col>
      <xdr:colOff>50800</xdr:colOff>
      <xdr:row>19</xdr:row>
      <xdr:rowOff>80201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31553"/>
          <a:ext cx="698500" cy="53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64414</xdr:rowOff>
    </xdr:from>
    <xdr:to>
      <xdr:col>26</xdr:col>
      <xdr:colOff>101600</xdr:colOff>
      <xdr:row>17</xdr:row>
      <xdr:rowOff>166014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4741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95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54305</xdr:rowOff>
    </xdr:from>
    <xdr:to>
      <xdr:col>22</xdr:col>
      <xdr:colOff>114300</xdr:colOff>
      <xdr:row>19</xdr:row>
      <xdr:rowOff>80201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59480"/>
          <a:ext cx="698500" cy="25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108369</xdr:rowOff>
    </xdr:from>
    <xdr:to>
      <xdr:col>22</xdr:col>
      <xdr:colOff>165100</xdr:colOff>
      <xdr:row>18</xdr:row>
      <xdr:rowOff>38519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48696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12471</xdr:rowOff>
    </xdr:from>
    <xdr:to>
      <xdr:col>18</xdr:col>
      <xdr:colOff>177800</xdr:colOff>
      <xdr:row>19</xdr:row>
      <xdr:rowOff>54305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317646"/>
          <a:ext cx="698500" cy="41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122415</xdr:rowOff>
    </xdr:from>
    <xdr:to>
      <xdr:col>19</xdr:col>
      <xdr:colOff>38100</xdr:colOff>
      <xdr:row>18</xdr:row>
      <xdr:rowOff>52565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62742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5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36741</xdr:rowOff>
    </xdr:from>
    <xdr:to>
      <xdr:col>15</xdr:col>
      <xdr:colOff>101600</xdr:colOff>
      <xdr:row>18</xdr:row>
      <xdr:rowOff>138341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148518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3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105943</xdr:rowOff>
    </xdr:from>
    <xdr:to>
      <xdr:col>29</xdr:col>
      <xdr:colOff>177800</xdr:colOff>
      <xdr:row>19</xdr:row>
      <xdr:rowOff>36093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9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78021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1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147028</xdr:rowOff>
    </xdr:from>
    <xdr:to>
      <xdr:col>26</xdr:col>
      <xdr:colOff>101600</xdr:colOff>
      <xdr:row>19</xdr:row>
      <xdr:rowOff>77178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80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61955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67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29401</xdr:rowOff>
    </xdr:from>
    <xdr:to>
      <xdr:col>22</xdr:col>
      <xdr:colOff>165100</xdr:colOff>
      <xdr:row>19</xdr:row>
      <xdr:rowOff>131001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34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115778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2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3505</xdr:rowOff>
    </xdr:from>
    <xdr:to>
      <xdr:col>19</xdr:col>
      <xdr:colOff>38100</xdr:colOff>
      <xdr:row>19</xdr:row>
      <xdr:rowOff>105105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08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89882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9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133121</xdr:rowOff>
    </xdr:from>
    <xdr:to>
      <xdr:col>15</xdr:col>
      <xdr:colOff>101600</xdr:colOff>
      <xdr:row>19</xdr:row>
      <xdr:rowOff>63271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66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48048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5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107798</xdr:rowOff>
    </xdr:from>
    <xdr:to>
      <xdr:col>29</xdr:col>
      <xdr:colOff>127000</xdr:colOff>
      <xdr:row>38</xdr:row>
      <xdr:rowOff>53886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32348"/>
          <a:ext cx="0" cy="1489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25963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9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53886</xdr:rowOff>
    </xdr:from>
    <xdr:to>
      <xdr:col>30</xdr:col>
      <xdr:colOff>25400</xdr:colOff>
      <xdr:row>38</xdr:row>
      <xdr:rowOff>53886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521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22725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5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107798</xdr:rowOff>
    </xdr:from>
    <xdr:to>
      <xdr:col>30</xdr:col>
      <xdr:colOff>25400</xdr:colOff>
      <xdr:row>33</xdr:row>
      <xdr:rowOff>107798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323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169938</xdr:rowOff>
    </xdr:from>
    <xdr:to>
      <xdr:col>29</xdr:col>
      <xdr:colOff>127000</xdr:colOff>
      <xdr:row>35</xdr:row>
      <xdr:rowOff>275247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780288"/>
          <a:ext cx="647700" cy="1053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9872</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9631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37795</xdr:rowOff>
    </xdr:from>
    <xdr:to>
      <xdr:col>29</xdr:col>
      <xdr:colOff>177800</xdr:colOff>
      <xdr:row>36</xdr:row>
      <xdr:rowOff>139395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275247</xdr:rowOff>
    </xdr:from>
    <xdr:to>
      <xdr:col>26</xdr:col>
      <xdr:colOff>50800</xdr:colOff>
      <xdr:row>35</xdr:row>
      <xdr:rowOff>285496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885597"/>
          <a:ext cx="698500" cy="10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54597</xdr:rowOff>
    </xdr:from>
    <xdr:to>
      <xdr:col>26</xdr:col>
      <xdr:colOff>101600</xdr:colOff>
      <xdr:row>36</xdr:row>
      <xdr:rowOff>156197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7007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140974</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7094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285496</xdr:rowOff>
    </xdr:from>
    <xdr:to>
      <xdr:col>22</xdr:col>
      <xdr:colOff>114300</xdr:colOff>
      <xdr:row>35</xdr:row>
      <xdr:rowOff>300469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895846"/>
          <a:ext cx="698500" cy="149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91211</xdr:rowOff>
    </xdr:from>
    <xdr:to>
      <xdr:col>22</xdr:col>
      <xdr:colOff>165100</xdr:colOff>
      <xdr:row>37</xdr:row>
      <xdr:rowOff>21361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704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6138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713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300469</xdr:rowOff>
    </xdr:from>
    <xdr:to>
      <xdr:col>18</xdr:col>
      <xdr:colOff>177800</xdr:colOff>
      <xdr:row>36</xdr:row>
      <xdr:rowOff>76670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10819"/>
          <a:ext cx="698500" cy="119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137389</xdr:rowOff>
    </xdr:from>
    <xdr:to>
      <xdr:col>19</xdr:col>
      <xdr:colOff>38100</xdr:colOff>
      <xdr:row>37</xdr:row>
      <xdr:rowOff>67539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7090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52316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7177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96889</xdr:rowOff>
    </xdr:from>
    <xdr:to>
      <xdr:col>15</xdr:col>
      <xdr:colOff>101600</xdr:colOff>
      <xdr:row>37</xdr:row>
      <xdr:rowOff>198489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7221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183266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7307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119138</xdr:rowOff>
    </xdr:from>
    <xdr:to>
      <xdr:col>29</xdr:col>
      <xdr:colOff>177800</xdr:colOff>
      <xdr:row>35</xdr:row>
      <xdr:rowOff>220738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29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307115</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7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224447</xdr:rowOff>
    </xdr:from>
    <xdr:to>
      <xdr:col>26</xdr:col>
      <xdr:colOff>101600</xdr:colOff>
      <xdr:row>35</xdr:row>
      <xdr:rowOff>326047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34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336224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603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234696</xdr:rowOff>
    </xdr:from>
    <xdr:to>
      <xdr:col>22</xdr:col>
      <xdr:colOff>165100</xdr:colOff>
      <xdr:row>35</xdr:row>
      <xdr:rowOff>336296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45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3573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613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249669</xdr:rowOff>
    </xdr:from>
    <xdr:to>
      <xdr:col>19</xdr:col>
      <xdr:colOff>38100</xdr:colOff>
      <xdr:row>36</xdr:row>
      <xdr:rowOff>8369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60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18546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62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25870</xdr:rowOff>
    </xdr:from>
    <xdr:to>
      <xdr:col>15</xdr:col>
      <xdr:colOff>101600</xdr:colOff>
      <xdr:row>36</xdr:row>
      <xdr:rowOff>127470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79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137647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74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56,356
55,380
188.67
36,599,126
34,076,103
835,644
18,545,100
40,308,704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30.4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41897</xdr:rowOff>
    </xdr:from>
    <xdr:to>
      <xdr:col>24</xdr:col>
      <xdr:colOff>62865</xdr:colOff>
      <xdr:row>39</xdr:row>
      <xdr:rowOff>96189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56847"/>
          <a:ext cx="127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100016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96189</xdr:rowOff>
    </xdr:from>
    <xdr:to>
      <xdr:col>24</xdr:col>
      <xdr:colOff>152400</xdr:colOff>
      <xdr:row>39</xdr:row>
      <xdr:rowOff>96189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8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160024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41897</xdr:rowOff>
    </xdr:from>
    <xdr:to>
      <xdr:col>24</xdr:col>
      <xdr:colOff>152400</xdr:colOff>
      <xdr:row>31</xdr:row>
      <xdr:rowOff>41897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56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112585</xdr:rowOff>
    </xdr:from>
    <xdr:to>
      <xdr:col>24</xdr:col>
      <xdr:colOff>63500</xdr:colOff>
      <xdr:row>39</xdr:row>
      <xdr:rowOff>10147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627685"/>
          <a:ext cx="838200" cy="6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74960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75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52083</xdr:rowOff>
    </xdr:from>
    <xdr:to>
      <xdr:col>24</xdr:col>
      <xdr:colOff>114300</xdr:colOff>
      <xdr:row>36</xdr:row>
      <xdr:rowOff>153683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156401</xdr:rowOff>
    </xdr:from>
    <xdr:to>
      <xdr:col>19</xdr:col>
      <xdr:colOff>177800</xdr:colOff>
      <xdr:row>39</xdr:row>
      <xdr:rowOff>10147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671501"/>
          <a:ext cx="889000" cy="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146571</xdr:rowOff>
    </xdr:from>
    <xdr:to>
      <xdr:col>20</xdr:col>
      <xdr:colOff>38100</xdr:colOff>
      <xdr:row>37</xdr:row>
      <xdr:rowOff>76721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93248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9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78804</xdr:rowOff>
    </xdr:from>
    <xdr:to>
      <xdr:col>15</xdr:col>
      <xdr:colOff>50800</xdr:colOff>
      <xdr:row>38</xdr:row>
      <xdr:rowOff>156401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593904"/>
          <a:ext cx="889000" cy="7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166941</xdr:rowOff>
    </xdr:from>
    <xdr:to>
      <xdr:col>15</xdr:col>
      <xdr:colOff>101600</xdr:colOff>
      <xdr:row>37</xdr:row>
      <xdr:rowOff>97091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113618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1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52667</xdr:rowOff>
    </xdr:from>
    <xdr:to>
      <xdr:col>10</xdr:col>
      <xdr:colOff>114300</xdr:colOff>
      <xdr:row>38</xdr:row>
      <xdr:rowOff>78804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567767"/>
          <a:ext cx="889000" cy="26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xdr:rowOff>
    </xdr:from>
    <xdr:to>
      <xdr:col>10</xdr:col>
      <xdr:colOff>165100</xdr:colOff>
      <xdr:row>37</xdr:row>
      <xdr:rowOff>111760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128287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67335</xdr:rowOff>
    </xdr:from>
    <xdr:to>
      <xdr:col>6</xdr:col>
      <xdr:colOff>38100</xdr:colOff>
      <xdr:row>37</xdr:row>
      <xdr:rowOff>168935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14012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8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61785</xdr:rowOff>
    </xdr:from>
    <xdr:to>
      <xdr:col>24</xdr:col>
      <xdr:colOff>114300</xdr:colOff>
      <xdr:row>38</xdr:row>
      <xdr:rowOff>163385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57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40212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55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130797</xdr:rowOff>
    </xdr:from>
    <xdr:to>
      <xdr:col>20</xdr:col>
      <xdr:colOff>38100</xdr:colOff>
      <xdr:row>39</xdr:row>
      <xdr:rowOff>60947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4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52074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73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105601</xdr:rowOff>
    </xdr:from>
    <xdr:to>
      <xdr:col>15</xdr:col>
      <xdr:colOff>101600</xdr:colOff>
      <xdr:row>39</xdr:row>
      <xdr:rowOff>35751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2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26878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1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28004</xdr:rowOff>
    </xdr:from>
    <xdr:to>
      <xdr:col>10</xdr:col>
      <xdr:colOff>165100</xdr:colOff>
      <xdr:row>38</xdr:row>
      <xdr:rowOff>129604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4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120731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1867</xdr:rowOff>
    </xdr:from>
    <xdr:to>
      <xdr:col>6</xdr:col>
      <xdr:colOff>38100</xdr:colOff>
      <xdr:row>38</xdr:row>
      <xdr:rowOff>103467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1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94594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0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44114</xdr:rowOff>
    </xdr:from>
    <xdr:to>
      <xdr:col>24</xdr:col>
      <xdr:colOff>62865</xdr:colOff>
      <xdr:row>59</xdr:row>
      <xdr:rowOff>67996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16614"/>
          <a:ext cx="1270" cy="1566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71823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8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67996</xdr:rowOff>
    </xdr:from>
    <xdr:to>
      <xdr:col>24</xdr:col>
      <xdr:colOff>152400</xdr:colOff>
      <xdr:row>59</xdr:row>
      <xdr:rowOff>67996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83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162241</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9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44114</xdr:rowOff>
    </xdr:from>
    <xdr:to>
      <xdr:col>24</xdr:col>
      <xdr:colOff>152400</xdr:colOff>
      <xdr:row>50</xdr:row>
      <xdr:rowOff>44114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1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7904</xdr:rowOff>
    </xdr:from>
    <xdr:to>
      <xdr:col>24</xdr:col>
      <xdr:colOff>63500</xdr:colOff>
      <xdr:row>58</xdr:row>
      <xdr:rowOff>10434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780554"/>
          <a:ext cx="838200" cy="17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29618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459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6741</xdr:rowOff>
    </xdr:from>
    <xdr:to>
      <xdr:col>24</xdr:col>
      <xdr:colOff>114300</xdr:colOff>
      <xdr:row>56</xdr:row>
      <xdr:rowOff>108341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60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127493</xdr:rowOff>
    </xdr:from>
    <xdr:to>
      <xdr:col>19</xdr:col>
      <xdr:colOff>177800</xdr:colOff>
      <xdr:row>58</xdr:row>
      <xdr:rowOff>10434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728693"/>
          <a:ext cx="889000" cy="22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61163</xdr:rowOff>
    </xdr:from>
    <xdr:to>
      <xdr:col>20</xdr:col>
      <xdr:colOff>38100</xdr:colOff>
      <xdr:row>56</xdr:row>
      <xdr:rowOff>162763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6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7840</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43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127493</xdr:rowOff>
    </xdr:from>
    <xdr:to>
      <xdr:col>15</xdr:col>
      <xdr:colOff>50800</xdr:colOff>
      <xdr:row>58</xdr:row>
      <xdr:rowOff>13711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28693"/>
          <a:ext cx="889000" cy="22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54473</xdr:rowOff>
    </xdr:from>
    <xdr:to>
      <xdr:col>15</xdr:col>
      <xdr:colOff>101600</xdr:colOff>
      <xdr:row>56</xdr:row>
      <xdr:rowOff>156073</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655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1150</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43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103734</xdr:rowOff>
    </xdr:from>
    <xdr:to>
      <xdr:col>10</xdr:col>
      <xdr:colOff>114300</xdr:colOff>
      <xdr:row>58</xdr:row>
      <xdr:rowOff>13711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533484"/>
          <a:ext cx="889000" cy="42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107538</xdr:rowOff>
    </xdr:from>
    <xdr:to>
      <xdr:col>10</xdr:col>
      <xdr:colOff>165100</xdr:colOff>
      <xdr:row>57</xdr:row>
      <xdr:rowOff>37688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0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54215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48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86370</xdr:rowOff>
    </xdr:from>
    <xdr:to>
      <xdr:col>6</xdr:col>
      <xdr:colOff>38100</xdr:colOff>
      <xdr:row>58</xdr:row>
      <xdr:rowOff>16520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7647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5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128554</xdr:rowOff>
    </xdr:from>
    <xdr:to>
      <xdr:col>24</xdr:col>
      <xdr:colOff>114300</xdr:colOff>
      <xdr:row>57</xdr:row>
      <xdr:rowOff>58704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2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106981</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0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131084</xdr:rowOff>
    </xdr:from>
    <xdr:to>
      <xdr:col>20</xdr:col>
      <xdr:colOff>38100</xdr:colOff>
      <xdr:row>58</xdr:row>
      <xdr:rowOff>61234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0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52361</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99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76693</xdr:rowOff>
    </xdr:from>
    <xdr:to>
      <xdr:col>15</xdr:col>
      <xdr:colOff>101600</xdr:colOff>
      <xdr:row>57</xdr:row>
      <xdr:rowOff>6843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7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169420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770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134361</xdr:rowOff>
    </xdr:from>
    <xdr:to>
      <xdr:col>10</xdr:col>
      <xdr:colOff>165100</xdr:colOff>
      <xdr:row>58</xdr:row>
      <xdr:rowOff>64511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0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55638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99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52934</xdr:rowOff>
    </xdr:from>
    <xdr:to>
      <xdr:col>6</xdr:col>
      <xdr:colOff>38100</xdr:colOff>
      <xdr:row>55</xdr:row>
      <xdr:rowOff>154534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48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171061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25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59820</xdr:rowOff>
    </xdr:from>
    <xdr:to>
      <xdr:col>24</xdr:col>
      <xdr:colOff>62865</xdr:colOff>
      <xdr:row>79</xdr:row>
      <xdr:rowOff>37026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32770"/>
          <a:ext cx="1270" cy="1348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40853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8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37026</xdr:rowOff>
    </xdr:from>
    <xdr:to>
      <xdr:col>24</xdr:col>
      <xdr:colOff>152400</xdr:colOff>
      <xdr:row>79</xdr:row>
      <xdr:rowOff>37026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8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6497</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0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59820</xdr:rowOff>
    </xdr:from>
    <xdr:to>
      <xdr:col>24</xdr:col>
      <xdr:colOff>152400</xdr:colOff>
      <xdr:row>71</xdr:row>
      <xdr:rowOff>59820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3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126800</xdr:rowOff>
    </xdr:from>
    <xdr:to>
      <xdr:col>24</xdr:col>
      <xdr:colOff>63500</xdr:colOff>
      <xdr:row>78</xdr:row>
      <xdr:rowOff>132941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99900"/>
          <a:ext cx="838200" cy="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93783</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239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70906</xdr:rowOff>
    </xdr:from>
    <xdr:to>
      <xdr:col>24</xdr:col>
      <xdr:colOff>114300</xdr:colOff>
      <xdr:row>78</xdr:row>
      <xdr:rowOff>1056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7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6688</xdr:rowOff>
    </xdr:from>
    <xdr:to>
      <xdr:col>19</xdr:col>
      <xdr:colOff>177800</xdr:colOff>
      <xdr:row>78</xdr:row>
      <xdr:rowOff>132941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79788"/>
          <a:ext cx="889000" cy="12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115058</xdr:rowOff>
    </xdr:from>
    <xdr:to>
      <xdr:col>20</xdr:col>
      <xdr:colOff>38100</xdr:colOff>
      <xdr:row>78</xdr:row>
      <xdr:rowOff>45208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1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61735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9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6688</xdr:rowOff>
    </xdr:from>
    <xdr:to>
      <xdr:col>15</xdr:col>
      <xdr:colOff>50800</xdr:colOff>
      <xdr:row>78</xdr:row>
      <xdr:rowOff>139340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79788"/>
          <a:ext cx="889000" cy="13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97521</xdr:rowOff>
    </xdr:from>
    <xdr:to>
      <xdr:col>15</xdr:col>
      <xdr:colOff>101600</xdr:colOff>
      <xdr:row>78</xdr:row>
      <xdr:rowOff>27671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9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44198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132026</xdr:rowOff>
    </xdr:from>
    <xdr:to>
      <xdr:col>10</xdr:col>
      <xdr:colOff>114300</xdr:colOff>
      <xdr:row>78</xdr:row>
      <xdr:rowOff>139340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05126"/>
          <a:ext cx="8890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89357</xdr:rowOff>
    </xdr:from>
    <xdr:to>
      <xdr:col>10</xdr:col>
      <xdr:colOff>165100</xdr:colOff>
      <xdr:row>78</xdr:row>
      <xdr:rowOff>19507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9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36034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66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130800</xdr:rowOff>
    </xdr:from>
    <xdr:to>
      <xdr:col>6</xdr:col>
      <xdr:colOff>38100</xdr:colOff>
      <xdr:row>78</xdr:row>
      <xdr:rowOff>60950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77477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76000</xdr:rowOff>
    </xdr:from>
    <xdr:to>
      <xdr:col>24</xdr:col>
      <xdr:colOff>114300</xdr:colOff>
      <xdr:row>79</xdr:row>
      <xdr:rowOff>6150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4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162377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6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82141</xdr:rowOff>
    </xdr:from>
    <xdr:to>
      <xdr:col>20</xdr:col>
      <xdr:colOff>38100</xdr:colOff>
      <xdr:row>79</xdr:row>
      <xdr:rowOff>12291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5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3418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47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127338</xdr:rowOff>
    </xdr:from>
    <xdr:to>
      <xdr:col>15</xdr:col>
      <xdr:colOff>101600</xdr:colOff>
      <xdr:row>78</xdr:row>
      <xdr:rowOff>57488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2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48615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21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88540</xdr:rowOff>
    </xdr:from>
    <xdr:to>
      <xdr:col>10</xdr:col>
      <xdr:colOff>165100</xdr:colOff>
      <xdr:row>79</xdr:row>
      <xdr:rowOff>18690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6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9817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5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81226</xdr:rowOff>
    </xdr:from>
    <xdr:to>
      <xdr:col>6</xdr:col>
      <xdr:colOff>38100</xdr:colOff>
      <xdr:row>79</xdr:row>
      <xdr:rowOff>11376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5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2503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4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68461</xdr:rowOff>
    </xdr:from>
    <xdr:to>
      <xdr:col>24</xdr:col>
      <xdr:colOff>62865</xdr:colOff>
      <xdr:row>98</xdr:row>
      <xdr:rowOff>38187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70411"/>
          <a:ext cx="1270" cy="1169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42014</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4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38187</xdr:rowOff>
    </xdr:from>
    <xdr:to>
      <xdr:col>24</xdr:col>
      <xdr:colOff>152400</xdr:colOff>
      <xdr:row>98</xdr:row>
      <xdr:rowOff>38187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40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15138</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68461</xdr:rowOff>
    </xdr:from>
    <xdr:to>
      <xdr:col>24</xdr:col>
      <xdr:colOff>152400</xdr:colOff>
      <xdr:row>91</xdr:row>
      <xdr:rowOff>68461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7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53366</xdr:rowOff>
    </xdr:from>
    <xdr:to>
      <xdr:col>24</xdr:col>
      <xdr:colOff>63500</xdr:colOff>
      <xdr:row>94</xdr:row>
      <xdr:rowOff>130259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169666"/>
          <a:ext cx="838200" cy="76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64585</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523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86158</xdr:rowOff>
    </xdr:from>
    <xdr:to>
      <xdr:col>24</xdr:col>
      <xdr:colOff>114300</xdr:colOff>
      <xdr:row>96</xdr:row>
      <xdr:rowOff>16308</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7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130259</xdr:rowOff>
    </xdr:from>
    <xdr:to>
      <xdr:col>19</xdr:col>
      <xdr:colOff>177800</xdr:colOff>
      <xdr:row>95</xdr:row>
      <xdr:rowOff>61268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246559"/>
          <a:ext cx="889000" cy="10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137592</xdr:rowOff>
    </xdr:from>
    <xdr:to>
      <xdr:col>20</xdr:col>
      <xdr:colOff>38100</xdr:colOff>
      <xdr:row>96</xdr:row>
      <xdr:rowOff>67742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2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58869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1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119149</xdr:rowOff>
    </xdr:from>
    <xdr:to>
      <xdr:col>15</xdr:col>
      <xdr:colOff>50800</xdr:colOff>
      <xdr:row>95</xdr:row>
      <xdr:rowOff>61268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235449"/>
          <a:ext cx="889000" cy="11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44095</xdr:rowOff>
    </xdr:from>
    <xdr:to>
      <xdr:col>15</xdr:col>
      <xdr:colOff>101600</xdr:colOff>
      <xdr:row>96</xdr:row>
      <xdr:rowOff>145695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0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136822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96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119149</xdr:rowOff>
    </xdr:from>
    <xdr:to>
      <xdr:col>10</xdr:col>
      <xdr:colOff>114300</xdr:colOff>
      <xdr:row>96</xdr:row>
      <xdr:rowOff>2708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235449"/>
          <a:ext cx="889000" cy="22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117232</xdr:rowOff>
    </xdr:from>
    <xdr:to>
      <xdr:col>10</xdr:col>
      <xdr:colOff>165100</xdr:colOff>
      <xdr:row>96</xdr:row>
      <xdr:rowOff>47382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38509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49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99248</xdr:rowOff>
    </xdr:from>
    <xdr:to>
      <xdr:col>6</xdr:col>
      <xdr:colOff>38100</xdr:colOff>
      <xdr:row>97</xdr:row>
      <xdr:rowOff>29398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5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20525</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65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2566</xdr:rowOff>
    </xdr:from>
    <xdr:to>
      <xdr:col>24</xdr:col>
      <xdr:colOff>114300</xdr:colOff>
      <xdr:row>94</xdr:row>
      <xdr:rowOff>104166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11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25443</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970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79459</xdr:rowOff>
    </xdr:from>
    <xdr:to>
      <xdr:col>20</xdr:col>
      <xdr:colOff>38100</xdr:colOff>
      <xdr:row>95</xdr:row>
      <xdr:rowOff>9609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19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26136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970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10468</xdr:rowOff>
    </xdr:from>
    <xdr:to>
      <xdr:col>15</xdr:col>
      <xdr:colOff>101600</xdr:colOff>
      <xdr:row>95</xdr:row>
      <xdr:rowOff>112068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9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128595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7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68349</xdr:rowOff>
    </xdr:from>
    <xdr:to>
      <xdr:col>10</xdr:col>
      <xdr:colOff>165100</xdr:colOff>
      <xdr:row>94</xdr:row>
      <xdr:rowOff>169949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18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15026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95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123358</xdr:rowOff>
    </xdr:from>
    <xdr:to>
      <xdr:col>6</xdr:col>
      <xdr:colOff>38100</xdr:colOff>
      <xdr:row>96</xdr:row>
      <xdr:rowOff>53508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41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70035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186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35730</xdr:rowOff>
    </xdr:from>
    <xdr:to>
      <xdr:col>54</xdr:col>
      <xdr:colOff>189865</xdr:colOff>
      <xdr:row>39</xdr:row>
      <xdr:rowOff>82006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50680"/>
          <a:ext cx="1270" cy="1417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85833</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77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82006</xdr:rowOff>
    </xdr:from>
    <xdr:to>
      <xdr:col>55</xdr:col>
      <xdr:colOff>88900</xdr:colOff>
      <xdr:row>39</xdr:row>
      <xdr:rowOff>82006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76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153857</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25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35730</xdr:rowOff>
    </xdr:from>
    <xdr:to>
      <xdr:col>55</xdr:col>
      <xdr:colOff>88900</xdr:colOff>
      <xdr:row>31</xdr:row>
      <xdr:rowOff>35730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5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7536</xdr:rowOff>
    </xdr:from>
    <xdr:to>
      <xdr:col>55</xdr:col>
      <xdr:colOff>0</xdr:colOff>
      <xdr:row>37</xdr:row>
      <xdr:rowOff>31866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351186"/>
          <a:ext cx="838200" cy="2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30885</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031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8008</xdr:rowOff>
    </xdr:from>
    <xdr:to>
      <xdr:col>55</xdr:col>
      <xdr:colOff>50800</xdr:colOff>
      <xdr:row>36</xdr:row>
      <xdr:rowOff>109608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18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13926</xdr:rowOff>
    </xdr:from>
    <xdr:to>
      <xdr:col>50</xdr:col>
      <xdr:colOff>114300</xdr:colOff>
      <xdr:row>37</xdr:row>
      <xdr:rowOff>31866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186126"/>
          <a:ext cx="889000" cy="18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4731</xdr:rowOff>
    </xdr:from>
    <xdr:to>
      <xdr:col>50</xdr:col>
      <xdr:colOff>165100</xdr:colOff>
      <xdr:row>36</xdr:row>
      <xdr:rowOff>106331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122858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595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13926</xdr:rowOff>
    </xdr:from>
    <xdr:to>
      <xdr:col>45</xdr:col>
      <xdr:colOff>177800</xdr:colOff>
      <xdr:row>37</xdr:row>
      <xdr:rowOff>118788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186126"/>
          <a:ext cx="889000" cy="27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9206</xdr:rowOff>
    </xdr:from>
    <xdr:to>
      <xdr:col>46</xdr:col>
      <xdr:colOff>38100</xdr:colOff>
      <xdr:row>36</xdr:row>
      <xdr:rowOff>110806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101933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2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1441</xdr:rowOff>
    </xdr:from>
    <xdr:to>
      <xdr:col>41</xdr:col>
      <xdr:colOff>50800</xdr:colOff>
      <xdr:row>37</xdr:row>
      <xdr:rowOff>118788</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316391"/>
          <a:ext cx="889000" cy="114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42483</xdr:rowOff>
    </xdr:from>
    <xdr:to>
      <xdr:col>41</xdr:col>
      <xdr:colOff>101600</xdr:colOff>
      <xdr:row>36</xdr:row>
      <xdr:rowOff>144083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160610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17152</xdr:rowOff>
    </xdr:from>
    <xdr:to>
      <xdr:col>36</xdr:col>
      <xdr:colOff>165100</xdr:colOff>
      <xdr:row>30</xdr:row>
      <xdr:rowOff>118752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128186</xdr:rowOff>
    </xdr:from>
    <xdr:to>
      <xdr:col>55</xdr:col>
      <xdr:colOff>50800</xdr:colOff>
      <xdr:row>37</xdr:row>
      <xdr:rowOff>58336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30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106613</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278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152516</xdr:rowOff>
    </xdr:from>
    <xdr:to>
      <xdr:col>50</xdr:col>
      <xdr:colOff>165100</xdr:colOff>
      <xdr:row>37</xdr:row>
      <xdr:rowOff>82666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32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73793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417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134576</xdr:rowOff>
    </xdr:from>
    <xdr:to>
      <xdr:col>46</xdr:col>
      <xdr:colOff>38100</xdr:colOff>
      <xdr:row>36</xdr:row>
      <xdr:rowOff>64726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13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81253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591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67988</xdr:rowOff>
    </xdr:from>
    <xdr:to>
      <xdr:col>41</xdr:col>
      <xdr:colOff>101600</xdr:colOff>
      <xdr:row>37</xdr:row>
      <xdr:rowOff>169588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1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160716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50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122091</xdr:rowOff>
    </xdr:from>
    <xdr:to>
      <xdr:col>36</xdr:col>
      <xdr:colOff>165100</xdr:colOff>
      <xdr:row>31</xdr:row>
      <xdr:rowOff>52241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43368</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358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103337</xdr:rowOff>
    </xdr:from>
    <xdr:to>
      <xdr:col>54</xdr:col>
      <xdr:colOff>189865</xdr:colOff>
      <xdr:row>58</xdr:row>
      <xdr:rowOff>46660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47287"/>
          <a:ext cx="1270" cy="1143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50487</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999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46660</xdr:rowOff>
    </xdr:from>
    <xdr:to>
      <xdr:col>55</xdr:col>
      <xdr:colOff>88900</xdr:colOff>
      <xdr:row>58</xdr:row>
      <xdr:rowOff>46660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9990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50014</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22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103337</xdr:rowOff>
    </xdr:from>
    <xdr:to>
      <xdr:col>55</xdr:col>
      <xdr:colOff>88900</xdr:colOff>
      <xdr:row>51</xdr:row>
      <xdr:rowOff>103337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47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41387</xdr:rowOff>
    </xdr:from>
    <xdr:to>
      <xdr:col>55</xdr:col>
      <xdr:colOff>0</xdr:colOff>
      <xdr:row>56</xdr:row>
      <xdr:rowOff>1557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299687"/>
          <a:ext cx="838200" cy="30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93946</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352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71069</xdr:rowOff>
    </xdr:from>
    <xdr:to>
      <xdr:col>55</xdr:col>
      <xdr:colOff>50800</xdr:colOff>
      <xdr:row>56</xdr:row>
      <xdr:rowOff>1219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0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41387</xdr:rowOff>
    </xdr:from>
    <xdr:to>
      <xdr:col>50</xdr:col>
      <xdr:colOff>114300</xdr:colOff>
      <xdr:row>55</xdr:row>
      <xdr:rowOff>170287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299687"/>
          <a:ext cx="889000" cy="30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63594</xdr:rowOff>
    </xdr:from>
    <xdr:to>
      <xdr:col>50</xdr:col>
      <xdr:colOff>165100</xdr:colOff>
      <xdr:row>55</xdr:row>
      <xdr:rowOff>165194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156321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58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102118</xdr:rowOff>
    </xdr:from>
    <xdr:to>
      <xdr:col>45</xdr:col>
      <xdr:colOff>177800</xdr:colOff>
      <xdr:row>55</xdr:row>
      <xdr:rowOff>170287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188968"/>
          <a:ext cx="889000" cy="41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132280</xdr:rowOff>
    </xdr:from>
    <xdr:to>
      <xdr:col>46</xdr:col>
      <xdr:colOff>38100</xdr:colOff>
      <xdr:row>56</xdr:row>
      <xdr:rowOff>62430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53557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6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90215</xdr:rowOff>
    </xdr:from>
    <xdr:to>
      <xdr:col>41</xdr:col>
      <xdr:colOff>50800</xdr:colOff>
      <xdr:row>53</xdr:row>
      <xdr:rowOff>102118</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8834165"/>
          <a:ext cx="889000" cy="35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131793</xdr:rowOff>
    </xdr:from>
    <xdr:to>
      <xdr:col>41</xdr:col>
      <xdr:colOff>101600</xdr:colOff>
      <xdr:row>56</xdr:row>
      <xdr:rowOff>61943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53070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6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143543</xdr:rowOff>
    </xdr:from>
    <xdr:to>
      <xdr:col>36</xdr:col>
      <xdr:colOff>165100</xdr:colOff>
      <xdr:row>56</xdr:row>
      <xdr:rowOff>73693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64820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66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122207</xdr:rowOff>
    </xdr:from>
    <xdr:to>
      <xdr:col>55</xdr:col>
      <xdr:colOff>50800</xdr:colOff>
      <xdr:row>56</xdr:row>
      <xdr:rowOff>52357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55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100634</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53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162037</xdr:rowOff>
    </xdr:from>
    <xdr:to>
      <xdr:col>50</xdr:col>
      <xdr:colOff>165100</xdr:colOff>
      <xdr:row>54</xdr:row>
      <xdr:rowOff>92187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24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108714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024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119487</xdr:rowOff>
    </xdr:from>
    <xdr:to>
      <xdr:col>46</xdr:col>
      <xdr:colOff>38100</xdr:colOff>
      <xdr:row>56</xdr:row>
      <xdr:rowOff>49637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4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66164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51318</xdr:rowOff>
    </xdr:from>
    <xdr:to>
      <xdr:col>41</xdr:col>
      <xdr:colOff>101600</xdr:colOff>
      <xdr:row>53</xdr:row>
      <xdr:rowOff>152918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13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169445</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8913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39415</xdr:rowOff>
    </xdr:from>
    <xdr:to>
      <xdr:col>36</xdr:col>
      <xdr:colOff>165100</xdr:colOff>
      <xdr:row>51</xdr:row>
      <xdr:rowOff>141015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878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157542</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855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139014</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483414"/>
          <a:ext cx="1270" cy="1105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85691</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225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139014</xdr:rowOff>
    </xdr:from>
    <xdr:to>
      <xdr:col>55</xdr:col>
      <xdr:colOff>88900</xdr:colOff>
      <xdr:row>72</xdr:row>
      <xdr:rowOff>139014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483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80187</xdr:rowOff>
    </xdr:from>
    <xdr:to>
      <xdr:col>55</xdr:col>
      <xdr:colOff>0</xdr:colOff>
      <xdr:row>78</xdr:row>
      <xdr:rowOff>81674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281837"/>
          <a:ext cx="838200" cy="17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55897</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57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77470</xdr:rowOff>
    </xdr:from>
    <xdr:to>
      <xdr:col>55</xdr:col>
      <xdr:colOff>50800</xdr:colOff>
      <xdr:row>78</xdr:row>
      <xdr:rowOff>7620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7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149206</xdr:rowOff>
    </xdr:from>
    <xdr:to>
      <xdr:col>50</xdr:col>
      <xdr:colOff>114300</xdr:colOff>
      <xdr:row>78</xdr:row>
      <xdr:rowOff>81674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350856"/>
          <a:ext cx="889000" cy="10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40646</xdr:rowOff>
    </xdr:from>
    <xdr:to>
      <xdr:col>50</xdr:col>
      <xdr:colOff>165100</xdr:colOff>
      <xdr:row>77</xdr:row>
      <xdr:rowOff>142246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158773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0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104420</xdr:rowOff>
    </xdr:from>
    <xdr:to>
      <xdr:col>45</xdr:col>
      <xdr:colOff>177800</xdr:colOff>
      <xdr:row>77</xdr:row>
      <xdr:rowOff>149206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134620"/>
          <a:ext cx="889000" cy="21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19538</xdr:rowOff>
    </xdr:from>
    <xdr:to>
      <xdr:col>46</xdr:col>
      <xdr:colOff>38100</xdr:colOff>
      <xdr:row>77</xdr:row>
      <xdr:rowOff>121138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2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137665</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299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48431</xdr:rowOff>
    </xdr:from>
    <xdr:to>
      <xdr:col>41</xdr:col>
      <xdr:colOff>50800</xdr:colOff>
      <xdr:row>76</xdr:row>
      <xdr:rowOff>104420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2221381"/>
          <a:ext cx="889000" cy="91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20720</xdr:rowOff>
    </xdr:from>
    <xdr:to>
      <xdr:col>41</xdr:col>
      <xdr:colOff>101600</xdr:colOff>
      <xdr:row>77</xdr:row>
      <xdr:rowOff>122320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2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113447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31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164167</xdr:rowOff>
    </xdr:from>
    <xdr:to>
      <xdr:col>36</xdr:col>
      <xdr:colOff>165100</xdr:colOff>
      <xdr:row>77</xdr:row>
      <xdr:rowOff>94317</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85444</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8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29387</xdr:rowOff>
    </xdr:from>
    <xdr:to>
      <xdr:col>55</xdr:col>
      <xdr:colOff>50800</xdr:colOff>
      <xdr:row>77</xdr:row>
      <xdr:rowOff>130987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23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52264</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08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30874</xdr:rowOff>
    </xdr:from>
    <xdr:to>
      <xdr:col>50</xdr:col>
      <xdr:colOff>165100</xdr:colOff>
      <xdr:row>78</xdr:row>
      <xdr:rowOff>132474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0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123601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49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98406</xdr:rowOff>
    </xdr:from>
    <xdr:to>
      <xdr:col>46</xdr:col>
      <xdr:colOff>38100</xdr:colOff>
      <xdr:row>78</xdr:row>
      <xdr:rowOff>28556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30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19683</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339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53620</xdr:rowOff>
    </xdr:from>
    <xdr:to>
      <xdr:col>41</xdr:col>
      <xdr:colOff>101600</xdr:colOff>
      <xdr:row>76</xdr:row>
      <xdr:rowOff>155220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08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296</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8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169081</xdr:rowOff>
    </xdr:from>
    <xdr:to>
      <xdr:col>36</xdr:col>
      <xdr:colOff>165100</xdr:colOff>
      <xdr:row>71</xdr:row>
      <xdr:rowOff>99231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217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115758</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194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712</xdr:rowOff>
    </xdr:from>
    <xdr:to>
      <xdr:col>54</xdr:col>
      <xdr:colOff>189865</xdr:colOff>
      <xdr:row>98</xdr:row>
      <xdr:rowOff>103232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431212"/>
          <a:ext cx="1270" cy="147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107059</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90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103232</xdr:rowOff>
    </xdr:from>
    <xdr:to>
      <xdr:col>55</xdr:col>
      <xdr:colOff>88900</xdr:colOff>
      <xdr:row>98</xdr:row>
      <xdr:rowOff>103232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905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118839</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20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712</xdr:rowOff>
    </xdr:from>
    <xdr:to>
      <xdr:col>55</xdr:col>
      <xdr:colOff>88900</xdr:colOff>
      <xdr:row>90</xdr:row>
      <xdr:rowOff>712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43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58482</xdr:rowOff>
    </xdr:from>
    <xdr:to>
      <xdr:col>55</xdr:col>
      <xdr:colOff>0</xdr:colOff>
      <xdr:row>96</xdr:row>
      <xdr:rowOff>61770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003332"/>
          <a:ext cx="838200" cy="517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12870</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300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161443</xdr:rowOff>
    </xdr:from>
    <xdr:to>
      <xdr:col>55</xdr:col>
      <xdr:colOff>50800</xdr:colOff>
      <xdr:row>96</xdr:row>
      <xdr:rowOff>91593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58482</xdr:rowOff>
    </xdr:from>
    <xdr:to>
      <xdr:col>50</xdr:col>
      <xdr:colOff>114300</xdr:colOff>
      <xdr:row>96</xdr:row>
      <xdr:rowOff>10291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003332"/>
          <a:ext cx="889000" cy="466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170107</xdr:rowOff>
    </xdr:from>
    <xdr:to>
      <xdr:col>50</xdr:col>
      <xdr:colOff>165100</xdr:colOff>
      <xdr:row>96</xdr:row>
      <xdr:rowOff>100257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91384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55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66353</xdr:rowOff>
    </xdr:from>
    <xdr:to>
      <xdr:col>45</xdr:col>
      <xdr:colOff>177800</xdr:colOff>
      <xdr:row>96</xdr:row>
      <xdr:rowOff>10291</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011203"/>
          <a:ext cx="889000" cy="45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109975</xdr:rowOff>
    </xdr:from>
    <xdr:to>
      <xdr:col>46</xdr:col>
      <xdr:colOff>38100</xdr:colOff>
      <xdr:row>97</xdr:row>
      <xdr:rowOff>40125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31252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6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66353</xdr:rowOff>
    </xdr:from>
    <xdr:to>
      <xdr:col>41</xdr:col>
      <xdr:colOff>50800</xdr:colOff>
      <xdr:row>93</xdr:row>
      <xdr:rowOff>123338</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011203"/>
          <a:ext cx="889000" cy="5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96628</xdr:rowOff>
    </xdr:from>
    <xdr:to>
      <xdr:col>41</xdr:col>
      <xdr:colOff>101600</xdr:colOff>
      <xdr:row>97</xdr:row>
      <xdr:rowOff>26778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17905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64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118804</xdr:rowOff>
    </xdr:from>
    <xdr:to>
      <xdr:col>36</xdr:col>
      <xdr:colOff>165100</xdr:colOff>
      <xdr:row>97</xdr:row>
      <xdr:rowOff>48954</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40081</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67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10970</xdr:rowOff>
    </xdr:from>
    <xdr:to>
      <xdr:col>55</xdr:col>
      <xdr:colOff>50800</xdr:colOff>
      <xdr:row>96</xdr:row>
      <xdr:rowOff>112570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47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160847</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44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7682</xdr:rowOff>
    </xdr:from>
    <xdr:to>
      <xdr:col>50</xdr:col>
      <xdr:colOff>165100</xdr:colOff>
      <xdr:row>93</xdr:row>
      <xdr:rowOff>109282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595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125809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572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130941</xdr:rowOff>
    </xdr:from>
    <xdr:to>
      <xdr:col>46</xdr:col>
      <xdr:colOff>38100</xdr:colOff>
      <xdr:row>96</xdr:row>
      <xdr:rowOff>61091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41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77618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19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15553</xdr:rowOff>
    </xdr:from>
    <xdr:to>
      <xdr:col>41</xdr:col>
      <xdr:colOff>101600</xdr:colOff>
      <xdr:row>93</xdr:row>
      <xdr:rowOff>117153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596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133680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573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72538</xdr:rowOff>
    </xdr:from>
    <xdr:to>
      <xdr:col>36</xdr:col>
      <xdr:colOff>165100</xdr:colOff>
      <xdr:row>94</xdr:row>
      <xdr:rowOff>2688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01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19215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579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136794</xdr:rowOff>
    </xdr:from>
    <xdr:to>
      <xdr:col>85</xdr:col>
      <xdr:colOff>126364</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280294"/>
          <a:ext cx="1269" cy="1505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83471</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05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136794</xdr:rowOff>
    </xdr:from>
    <xdr:to>
      <xdr:col>86</xdr:col>
      <xdr:colOff>25400</xdr:colOff>
      <xdr:row>30</xdr:row>
      <xdr:rowOff>136794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280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82207</xdr:rowOff>
    </xdr:from>
    <xdr:to>
      <xdr:col>85</xdr:col>
      <xdr:colOff>127000</xdr:colOff>
      <xdr:row>39</xdr:row>
      <xdr:rowOff>87579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768757"/>
          <a:ext cx="8382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133576</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477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110699</xdr:rowOff>
    </xdr:from>
    <xdr:to>
      <xdr:col>85</xdr:col>
      <xdr:colOff>177800</xdr:colOff>
      <xdr:row>39</xdr:row>
      <xdr:rowOff>40849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62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65634</xdr:rowOff>
    </xdr:from>
    <xdr:to>
      <xdr:col>81</xdr:col>
      <xdr:colOff>50800</xdr:colOff>
      <xdr:row>39</xdr:row>
      <xdr:rowOff>87579</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752184"/>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125688</xdr:rowOff>
    </xdr:from>
    <xdr:to>
      <xdr:col>81</xdr:col>
      <xdr:colOff>101600</xdr:colOff>
      <xdr:row>39</xdr:row>
      <xdr:rowOff>55838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64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72365</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41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82338</xdr:rowOff>
    </xdr:from>
    <xdr:to>
      <xdr:col>76</xdr:col>
      <xdr:colOff>114300</xdr:colOff>
      <xdr:row>39</xdr:row>
      <xdr:rowOff>65634</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597438"/>
          <a:ext cx="889000" cy="15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101914</xdr:rowOff>
    </xdr:from>
    <xdr:to>
      <xdr:col>76</xdr:col>
      <xdr:colOff>165100</xdr:colOff>
      <xdr:row>39</xdr:row>
      <xdr:rowOff>32064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61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48591</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9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82338</xdr:rowOff>
    </xdr:from>
    <xdr:to>
      <xdr:col>71</xdr:col>
      <xdr:colOff>177800</xdr:colOff>
      <xdr:row>39</xdr:row>
      <xdr:rowOff>13431</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597438"/>
          <a:ext cx="889000" cy="102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56749</xdr:rowOff>
    </xdr:from>
    <xdr:to>
      <xdr:col>72</xdr:col>
      <xdr:colOff>38100</xdr:colOff>
      <xdr:row>38</xdr:row>
      <xdr:rowOff>158349</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149476</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664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92313</xdr:rowOff>
    </xdr:from>
    <xdr:to>
      <xdr:col>67</xdr:col>
      <xdr:colOff>101600</xdr:colOff>
      <xdr:row>39</xdr:row>
      <xdr:rowOff>22463</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607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38990</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8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31407</xdr:rowOff>
    </xdr:from>
    <xdr:to>
      <xdr:col>85</xdr:col>
      <xdr:colOff>177800</xdr:colOff>
      <xdr:row>39</xdr:row>
      <xdr:rowOff>133007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71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117784</xdr:rowOff>
    </xdr:from>
    <xdr:ext cx="469744"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6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36779</xdr:rowOff>
    </xdr:from>
    <xdr:to>
      <xdr:col>81</xdr:col>
      <xdr:colOff>101600</xdr:colOff>
      <xdr:row>39</xdr:row>
      <xdr:rowOff>138379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72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129506</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92017" y="6816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14834</xdr:rowOff>
    </xdr:from>
    <xdr:to>
      <xdr:col>76</xdr:col>
      <xdr:colOff>165100</xdr:colOff>
      <xdr:row>39</xdr:row>
      <xdr:rowOff>116434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70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107561</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357428" y="679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31538</xdr:rowOff>
    </xdr:from>
    <xdr:to>
      <xdr:col>72</xdr:col>
      <xdr:colOff>38100</xdr:colOff>
      <xdr:row>38</xdr:row>
      <xdr:rowOff>133138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54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149665</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36111" y="632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134081</xdr:rowOff>
    </xdr:from>
    <xdr:to>
      <xdr:col>67</xdr:col>
      <xdr:colOff>101600</xdr:colOff>
      <xdr:row>39</xdr:row>
      <xdr:rowOff>64231</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4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55358</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674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11668</xdr:rowOff>
    </xdr:from>
    <xdr:to>
      <xdr:col>85</xdr:col>
      <xdr:colOff>126364</xdr:colOff>
      <xdr:row>78</xdr:row>
      <xdr:rowOff>124662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13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128489</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0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124662</xdr:rowOff>
    </xdr:from>
    <xdr:to>
      <xdr:col>86</xdr:col>
      <xdr:colOff>25400</xdr:colOff>
      <xdr:row>78</xdr:row>
      <xdr:rowOff>124662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129795</xdr:rowOff>
    </xdr:from>
    <xdr:ext cx="599010"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78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11668</xdr:rowOff>
    </xdr:from>
    <xdr:to>
      <xdr:col>86</xdr:col>
      <xdr:colOff>25400</xdr:colOff>
      <xdr:row>70</xdr:row>
      <xdr:rowOff>11668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1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143668</xdr:rowOff>
    </xdr:from>
    <xdr:to>
      <xdr:col>85</xdr:col>
      <xdr:colOff>127000</xdr:colOff>
      <xdr:row>73</xdr:row>
      <xdr:rowOff>145317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2659518"/>
          <a:ext cx="838200" cy="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149689</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3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171262</xdr:rowOff>
    </xdr:from>
    <xdr:to>
      <xdr:col>85</xdr:col>
      <xdr:colOff>177800</xdr:colOff>
      <xdr:row>75</xdr:row>
      <xdr:rowOff>101412</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5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145317</xdr:rowOff>
    </xdr:from>
    <xdr:to>
      <xdr:col>81</xdr:col>
      <xdr:colOff>50800</xdr:colOff>
      <xdr:row>74</xdr:row>
      <xdr:rowOff>7814</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661167"/>
          <a:ext cx="889000" cy="3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16580</xdr:rowOff>
    </xdr:from>
    <xdr:to>
      <xdr:col>81</xdr:col>
      <xdr:colOff>101600</xdr:colOff>
      <xdr:row>75</xdr:row>
      <xdr:rowOff>118180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109307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6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7814</xdr:rowOff>
    </xdr:from>
    <xdr:to>
      <xdr:col>76</xdr:col>
      <xdr:colOff>114300</xdr:colOff>
      <xdr:row>74</xdr:row>
      <xdr:rowOff>92739</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2695114"/>
          <a:ext cx="889000" cy="8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34983</xdr:rowOff>
    </xdr:from>
    <xdr:to>
      <xdr:col>76</xdr:col>
      <xdr:colOff>165100</xdr:colOff>
      <xdr:row>75</xdr:row>
      <xdr:rowOff>136583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127709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8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92739</xdr:rowOff>
    </xdr:from>
    <xdr:to>
      <xdr:col>71</xdr:col>
      <xdr:colOff>177800</xdr:colOff>
      <xdr:row>74</xdr:row>
      <xdr:rowOff>168504</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780039"/>
          <a:ext cx="889000" cy="7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34820</xdr:rowOff>
    </xdr:from>
    <xdr:to>
      <xdr:col>72</xdr:col>
      <xdr:colOff>38100</xdr:colOff>
      <xdr:row>75</xdr:row>
      <xdr:rowOff>136420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127547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164795</xdr:rowOff>
    </xdr:from>
    <xdr:to>
      <xdr:col>67</xdr:col>
      <xdr:colOff>101600</xdr:colOff>
      <xdr:row>76</xdr:row>
      <xdr:rowOff>94945</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86072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92868</xdr:rowOff>
    </xdr:from>
    <xdr:to>
      <xdr:col>85</xdr:col>
      <xdr:colOff>177800</xdr:colOff>
      <xdr:row>74</xdr:row>
      <xdr:rowOff>23018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60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115745</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4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94517</xdr:rowOff>
    </xdr:from>
    <xdr:to>
      <xdr:col>81</xdr:col>
      <xdr:colOff>101600</xdr:colOff>
      <xdr:row>74</xdr:row>
      <xdr:rowOff>24667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6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41194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38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128464</xdr:rowOff>
    </xdr:from>
    <xdr:to>
      <xdr:col>76</xdr:col>
      <xdr:colOff>165100</xdr:colOff>
      <xdr:row>74</xdr:row>
      <xdr:rowOff>58614</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64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75141</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4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41939</xdr:rowOff>
    </xdr:from>
    <xdr:to>
      <xdr:col>72</xdr:col>
      <xdr:colOff>38100</xdr:colOff>
      <xdr:row>74</xdr:row>
      <xdr:rowOff>143539</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72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160066</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50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117704</xdr:rowOff>
    </xdr:from>
    <xdr:to>
      <xdr:col>67</xdr:col>
      <xdr:colOff>101600</xdr:colOff>
      <xdr:row>75</xdr:row>
      <xdr:rowOff>47854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64381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58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106764</xdr:rowOff>
    </xdr:from>
    <xdr:to>
      <xdr:col>85</xdr:col>
      <xdr:colOff>126364</xdr:colOff>
      <xdr:row>98</xdr:row>
      <xdr:rowOff>128115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537264"/>
          <a:ext cx="1269" cy="139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131942</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693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128115</xdr:rowOff>
    </xdr:from>
    <xdr:to>
      <xdr:col>86</xdr:col>
      <xdr:colOff>25400</xdr:colOff>
      <xdr:row>98</xdr:row>
      <xdr:rowOff>128115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6930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53441</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312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106764</xdr:rowOff>
    </xdr:from>
    <xdr:to>
      <xdr:col>86</xdr:col>
      <xdr:colOff>25400</xdr:colOff>
      <xdr:row>90</xdr:row>
      <xdr:rowOff>106764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537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168686</xdr:rowOff>
    </xdr:from>
    <xdr:to>
      <xdr:col>85</xdr:col>
      <xdr:colOff>127000</xdr:colOff>
      <xdr:row>98</xdr:row>
      <xdr:rowOff>53307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5481300" y="16799336"/>
          <a:ext cx="838200" cy="5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46333</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5055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23456</xdr:rowOff>
    </xdr:from>
    <xdr:to>
      <xdr:col>85</xdr:col>
      <xdr:colOff>177800</xdr:colOff>
      <xdr:row>97</xdr:row>
      <xdr:rowOff>125056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65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168686</xdr:rowOff>
    </xdr:from>
    <xdr:to>
      <xdr:col>81</xdr:col>
      <xdr:colOff>50800</xdr:colOff>
      <xdr:row>98</xdr:row>
      <xdr:rowOff>74896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4592300" y="16799336"/>
          <a:ext cx="889000" cy="7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17357</xdr:rowOff>
    </xdr:from>
    <xdr:to>
      <xdr:col>81</xdr:col>
      <xdr:colOff>101600</xdr:colOff>
      <xdr:row>97</xdr:row>
      <xdr:rowOff>118957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64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135484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42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74896</xdr:rowOff>
    </xdr:from>
    <xdr:to>
      <xdr:col>76</xdr:col>
      <xdr:colOff>114300</xdr:colOff>
      <xdr:row>98</xdr:row>
      <xdr:rowOff>103143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876996"/>
          <a:ext cx="889000" cy="2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16069</xdr:rowOff>
    </xdr:from>
    <xdr:to>
      <xdr:col>76</xdr:col>
      <xdr:colOff>165100</xdr:colOff>
      <xdr:row>97</xdr:row>
      <xdr:rowOff>117669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64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134196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42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90661</xdr:rowOff>
    </xdr:from>
    <xdr:to>
      <xdr:col>71</xdr:col>
      <xdr:colOff>177800</xdr:colOff>
      <xdr:row>98</xdr:row>
      <xdr:rowOff>103143</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a:off x="12814300" y="16892761"/>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145473</xdr:rowOff>
    </xdr:from>
    <xdr:to>
      <xdr:col>72</xdr:col>
      <xdr:colOff>38100</xdr:colOff>
      <xdr:row>97</xdr:row>
      <xdr:rowOff>75623</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60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92150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37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115646</xdr:rowOff>
    </xdr:from>
    <xdr:to>
      <xdr:col>67</xdr:col>
      <xdr:colOff>101600</xdr:colOff>
      <xdr:row>98</xdr:row>
      <xdr:rowOff>45796</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74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62323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52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2507</xdr:rowOff>
    </xdr:from>
    <xdr:to>
      <xdr:col>85</xdr:col>
      <xdr:colOff>177800</xdr:colOff>
      <xdr:row>98</xdr:row>
      <xdr:rowOff>104107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80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88884</xdr:rowOff>
    </xdr:from>
    <xdr:ext cx="469744"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71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117886</xdr:rowOff>
    </xdr:from>
    <xdr:to>
      <xdr:col>81</xdr:col>
      <xdr:colOff>101600</xdr:colOff>
      <xdr:row>98</xdr:row>
      <xdr:rowOff>48036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74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39163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84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24096</xdr:rowOff>
    </xdr:from>
    <xdr:to>
      <xdr:col>76</xdr:col>
      <xdr:colOff>165100</xdr:colOff>
      <xdr:row>98</xdr:row>
      <xdr:rowOff>125696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82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116823</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57428" y="1691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52343</xdr:rowOff>
    </xdr:from>
    <xdr:to>
      <xdr:col>72</xdr:col>
      <xdr:colOff>38100</xdr:colOff>
      <xdr:row>98</xdr:row>
      <xdr:rowOff>153943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85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145070</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68428" y="1694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39861</xdr:rowOff>
    </xdr:from>
    <xdr:to>
      <xdr:col>67</xdr:col>
      <xdr:colOff>101600</xdr:colOff>
      <xdr:row>98</xdr:row>
      <xdr:rowOff>141461</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84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132588</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693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128041</xdr:rowOff>
    </xdr:from>
    <xdr:to>
      <xdr:col>116</xdr:col>
      <xdr:colOff>62864</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271541"/>
          <a:ext cx="1269" cy="1268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74718</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0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128041</xdr:rowOff>
    </xdr:from>
    <xdr:to>
      <xdr:col>116</xdr:col>
      <xdr:colOff>152400</xdr:colOff>
      <xdr:row>30</xdr:row>
      <xdr:rowOff>128041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27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112039</xdr:rowOff>
    </xdr:from>
    <xdr:to>
      <xdr:col>116</xdr:col>
      <xdr:colOff>63500</xdr:colOff>
      <xdr:row>37</xdr:row>
      <xdr:rowOff>42888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112789"/>
          <a:ext cx="838200" cy="27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73144</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073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50267</xdr:rowOff>
    </xdr:from>
    <xdr:to>
      <xdr:col>116</xdr:col>
      <xdr:colOff>114300</xdr:colOff>
      <xdr:row>36</xdr:row>
      <xdr:rowOff>151867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112039</xdr:rowOff>
    </xdr:from>
    <xdr:to>
      <xdr:col>111</xdr:col>
      <xdr:colOff>177800</xdr:colOff>
      <xdr:row>36</xdr:row>
      <xdr:rowOff>35344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112789"/>
          <a:ext cx="889000" cy="9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16091</xdr:rowOff>
    </xdr:from>
    <xdr:to>
      <xdr:col>112</xdr:col>
      <xdr:colOff>38100</xdr:colOff>
      <xdr:row>36</xdr:row>
      <xdr:rowOff>117691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18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108818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281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160331</xdr:rowOff>
    </xdr:from>
    <xdr:to>
      <xdr:col>107</xdr:col>
      <xdr:colOff>50800</xdr:colOff>
      <xdr:row>36</xdr:row>
      <xdr:rowOff>35344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5989631"/>
          <a:ext cx="889000" cy="21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41923</xdr:rowOff>
    </xdr:from>
    <xdr:to>
      <xdr:col>107</xdr:col>
      <xdr:colOff>101600</xdr:colOff>
      <xdr:row>36</xdr:row>
      <xdr:rowOff>143523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134650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30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160331</xdr:rowOff>
    </xdr:from>
    <xdr:to>
      <xdr:col>102</xdr:col>
      <xdr:colOff>114300</xdr:colOff>
      <xdr:row>35</xdr:row>
      <xdr:rowOff>20999</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5989631"/>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15691</xdr:rowOff>
    </xdr:from>
    <xdr:to>
      <xdr:col>102</xdr:col>
      <xdr:colOff>165100</xdr:colOff>
      <xdr:row>36</xdr:row>
      <xdr:rowOff>117291</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108418</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28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87986</xdr:rowOff>
    </xdr:from>
    <xdr:to>
      <xdr:col>98</xdr:col>
      <xdr:colOff>38100</xdr:colOff>
      <xdr:row>37</xdr:row>
      <xdr:rowOff>18136</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9263</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3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163538</xdr:rowOff>
    </xdr:from>
    <xdr:to>
      <xdr:col>116</xdr:col>
      <xdr:colOff>114300</xdr:colOff>
      <xdr:row>37</xdr:row>
      <xdr:rowOff>93688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33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141965</xdr:rowOff>
    </xdr:from>
    <xdr:ext cx="469744"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314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61239</xdr:rowOff>
    </xdr:from>
    <xdr:to>
      <xdr:col>112</xdr:col>
      <xdr:colOff>38100</xdr:colOff>
      <xdr:row>35</xdr:row>
      <xdr:rowOff>162839</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0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7916</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088428" y="58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155994</xdr:rowOff>
    </xdr:from>
    <xdr:to>
      <xdr:col>107</xdr:col>
      <xdr:colOff>101600</xdr:colOff>
      <xdr:row>36</xdr:row>
      <xdr:rowOff>86144</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15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102671</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199428" y="593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109531</xdr:rowOff>
    </xdr:from>
    <xdr:to>
      <xdr:col>102</xdr:col>
      <xdr:colOff>165100</xdr:colOff>
      <xdr:row>35</xdr:row>
      <xdr:rowOff>39681</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593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56208</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10428" y="571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141649</xdr:rowOff>
    </xdr:from>
    <xdr:to>
      <xdr:col>98</xdr:col>
      <xdr:colOff>38100</xdr:colOff>
      <xdr:row>35</xdr:row>
      <xdr:rowOff>71799</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597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88326</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21428" y="574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108610</xdr:rowOff>
    </xdr:from>
    <xdr:to>
      <xdr:col>116</xdr:col>
      <xdr:colOff>62864</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9024010"/>
          <a:ext cx="1269" cy="1059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55287</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7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108610</xdr:rowOff>
    </xdr:from>
    <xdr:to>
      <xdr:col>116</xdr:col>
      <xdr:colOff>152400</xdr:colOff>
      <xdr:row>52</xdr:row>
      <xdr:rowOff>108610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9024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130921</xdr:rowOff>
    </xdr:from>
    <xdr:to>
      <xdr:col>116</xdr:col>
      <xdr:colOff>63500</xdr:colOff>
      <xdr:row>58</xdr:row>
      <xdr:rowOff>134854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075021"/>
          <a:ext cx="838200" cy="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131299</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561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108422</xdr:rowOff>
    </xdr:from>
    <xdr:to>
      <xdr:col>116</xdr:col>
      <xdr:colOff>114300</xdr:colOff>
      <xdr:row>57</xdr:row>
      <xdr:rowOff>38572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70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134854</xdr:rowOff>
    </xdr:from>
    <xdr:to>
      <xdr:col>111</xdr:col>
      <xdr:colOff>177800</xdr:colOff>
      <xdr:row>58</xdr:row>
      <xdr:rowOff>135677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10078954"/>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109062</xdr:rowOff>
    </xdr:from>
    <xdr:to>
      <xdr:col>112</xdr:col>
      <xdr:colOff>38100</xdr:colOff>
      <xdr:row>57</xdr:row>
      <xdr:rowOff>39212</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55739</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485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135403</xdr:rowOff>
    </xdr:from>
    <xdr:to>
      <xdr:col>107</xdr:col>
      <xdr:colOff>50800</xdr:colOff>
      <xdr:row>58</xdr:row>
      <xdr:rowOff>135677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079503"/>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127305</xdr:rowOff>
    </xdr:from>
    <xdr:to>
      <xdr:col>107</xdr:col>
      <xdr:colOff>101600</xdr:colOff>
      <xdr:row>57</xdr:row>
      <xdr:rowOff>57455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73982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135403</xdr:rowOff>
    </xdr:from>
    <xdr:to>
      <xdr:col>102</xdr:col>
      <xdr:colOff>114300</xdr:colOff>
      <xdr:row>58</xdr:row>
      <xdr:rowOff>136591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10079503"/>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107462</xdr:rowOff>
    </xdr:from>
    <xdr:to>
      <xdr:col>102</xdr:col>
      <xdr:colOff>165100</xdr:colOff>
      <xdr:row>57</xdr:row>
      <xdr:rowOff>37612</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54139</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6696</xdr:rowOff>
    </xdr:from>
    <xdr:to>
      <xdr:col>98</xdr:col>
      <xdr:colOff>38100</xdr:colOff>
      <xdr:row>57</xdr:row>
      <xdr:rowOff>108296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124823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80121</xdr:rowOff>
    </xdr:from>
    <xdr:to>
      <xdr:col>116</xdr:col>
      <xdr:colOff>114300</xdr:colOff>
      <xdr:row>59</xdr:row>
      <xdr:rowOff>10271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02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166498</xdr:rowOff>
    </xdr:from>
    <xdr:ext cx="378565"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939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84054</xdr:rowOff>
    </xdr:from>
    <xdr:to>
      <xdr:col>112</xdr:col>
      <xdr:colOff>38100</xdr:colOff>
      <xdr:row>59</xdr:row>
      <xdr:rowOff>14204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02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5331</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4017" y="10120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84877</xdr:rowOff>
    </xdr:from>
    <xdr:to>
      <xdr:col>107</xdr:col>
      <xdr:colOff>101600</xdr:colOff>
      <xdr:row>59</xdr:row>
      <xdr:rowOff>15027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02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6154</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77333" y="101217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84603</xdr:rowOff>
    </xdr:from>
    <xdr:to>
      <xdr:col>102</xdr:col>
      <xdr:colOff>165100</xdr:colOff>
      <xdr:row>59</xdr:row>
      <xdr:rowOff>14753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5880</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12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85791</xdr:rowOff>
    </xdr:from>
    <xdr:to>
      <xdr:col>98</xdr:col>
      <xdr:colOff>38100</xdr:colOff>
      <xdr:row>59</xdr:row>
      <xdr:rowOff>15941</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02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7068</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99333" y="10122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132804</xdr:rowOff>
    </xdr:from>
    <xdr:to>
      <xdr:col>116</xdr:col>
      <xdr:colOff>62864</xdr:colOff>
      <xdr:row>78</xdr:row>
      <xdr:rowOff>74244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34304"/>
          <a:ext cx="1269" cy="131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78071</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45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74244</xdr:rowOff>
    </xdr:from>
    <xdr:to>
      <xdr:col>116</xdr:col>
      <xdr:colOff>152400</xdr:colOff>
      <xdr:row>78</xdr:row>
      <xdr:rowOff>74244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44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79481</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132804</xdr:rowOff>
    </xdr:from>
    <xdr:to>
      <xdr:col>116</xdr:col>
      <xdr:colOff>152400</xdr:colOff>
      <xdr:row>70</xdr:row>
      <xdr:rowOff>132804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70015</xdr:rowOff>
    </xdr:from>
    <xdr:to>
      <xdr:col>116</xdr:col>
      <xdr:colOff>63500</xdr:colOff>
      <xdr:row>73</xdr:row>
      <xdr:rowOff>148539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1323300" y="12585865"/>
          <a:ext cx="838200" cy="7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113581</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80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135154</xdr:rowOff>
    </xdr:from>
    <xdr:to>
      <xdr:col>116</xdr:col>
      <xdr:colOff>114300</xdr:colOff>
      <xdr:row>75</xdr:row>
      <xdr:rowOff>65304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82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70015</xdr:rowOff>
    </xdr:from>
    <xdr:to>
      <xdr:col>111</xdr:col>
      <xdr:colOff>177800</xdr:colOff>
      <xdr:row>75</xdr:row>
      <xdr:rowOff>3149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585865"/>
          <a:ext cx="889000" cy="27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161442</xdr:rowOff>
    </xdr:from>
    <xdr:to>
      <xdr:col>112</xdr:col>
      <xdr:colOff>38100</xdr:colOff>
      <xdr:row>75</xdr:row>
      <xdr:rowOff>91592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82719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94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3149</xdr:rowOff>
    </xdr:from>
    <xdr:to>
      <xdr:col>107</xdr:col>
      <xdr:colOff>50800</xdr:colOff>
      <xdr:row>75</xdr:row>
      <xdr:rowOff>63576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861899"/>
          <a:ext cx="889000" cy="6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59639</xdr:rowOff>
    </xdr:from>
    <xdr:to>
      <xdr:col>107</xdr:col>
      <xdr:colOff>101600</xdr:colOff>
      <xdr:row>75</xdr:row>
      <xdr:rowOff>161240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152367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55728</xdr:rowOff>
    </xdr:from>
    <xdr:to>
      <xdr:col>102</xdr:col>
      <xdr:colOff>114300</xdr:colOff>
      <xdr:row>75</xdr:row>
      <xdr:rowOff>63576</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914478"/>
          <a:ext cx="8890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86843</xdr:rowOff>
    </xdr:from>
    <xdr:to>
      <xdr:col>102</xdr:col>
      <xdr:colOff>165100</xdr:colOff>
      <xdr:row>76</xdr:row>
      <xdr:rowOff>16993</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8120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25197</xdr:rowOff>
    </xdr:from>
    <xdr:to>
      <xdr:col>98</xdr:col>
      <xdr:colOff>38100</xdr:colOff>
      <xdr:row>76</xdr:row>
      <xdr:rowOff>126797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117924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97739</xdr:rowOff>
    </xdr:from>
    <xdr:to>
      <xdr:col>116</xdr:col>
      <xdr:colOff>114300</xdr:colOff>
      <xdr:row>74</xdr:row>
      <xdr:rowOff>27889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61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120616</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46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19215</xdr:rowOff>
    </xdr:from>
    <xdr:to>
      <xdr:col>112</xdr:col>
      <xdr:colOff>38100</xdr:colOff>
      <xdr:row>73</xdr:row>
      <xdr:rowOff>120815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5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137342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31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123799</xdr:rowOff>
    </xdr:from>
    <xdr:to>
      <xdr:col>107</xdr:col>
      <xdr:colOff>101600</xdr:colOff>
      <xdr:row>75</xdr:row>
      <xdr:rowOff>53949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70476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58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12776</xdr:rowOff>
    </xdr:from>
    <xdr:to>
      <xdr:col>102</xdr:col>
      <xdr:colOff>165100</xdr:colOff>
      <xdr:row>75</xdr:row>
      <xdr:rowOff>114376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130903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4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4928</xdr:rowOff>
    </xdr:from>
    <xdr:to>
      <xdr:col>98</xdr:col>
      <xdr:colOff>38100</xdr:colOff>
      <xdr:row>75</xdr:row>
      <xdr:rowOff>106528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123055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63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歳出総額を人口で除した住民一人当たりのコストは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604,658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円で、金額が大きい上位</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項目は、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普通建設事業費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で歳出総額に占める割合は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76.9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は、住民一人当たりのコストは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161,330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26.7%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年度に一時、減少したものの令和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年度以降は増加に転じている。主な要因は、低所得者支援・定額減税補足給付金の皆増や公立保育園の民営化に伴う私立保育所運営負担金の増加等によるもの。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80,257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となっており、令和元年度以降増加し、令和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年度も前年度と比較して増加した。主な要因は、令和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年度に借入れた本庁舎及び松橋総合体育文化センターの大規模改修事業や令和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年度に借入れた小中学校建替事業の償還の償還が本格化したことによるものである。</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79,898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年度は前年度と比較して増加した。主な要因は、物価高騰対策として実施した物価高騰対策商品券業務委託料や学校給食無償化に伴う学校給食食材費等の増加によるもの。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普通建設事業費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73,129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となっており、更新整備分については、令和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年度は増加したが令和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年度は前年度と比較して減少した。主な要因は、松橋中学校、小川中学校、不知火小学校等の小中学校建替に伴う事業費の減</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等によるもの。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69,891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11.6%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年度は前年度と比較して増加した。主な要因は、下水道事業会計への負担金や補助金が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等によるものである。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56,356
55,380
188.67
36,599,126
34,076,103
835,644
18,545,100
40,308,704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30.4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101981</xdr:rowOff>
    </xdr:from>
    <xdr:to>
      <xdr:col>24</xdr:col>
      <xdr:colOff>62865</xdr:colOff>
      <xdr:row>38</xdr:row>
      <xdr:rowOff>59690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6931"/>
          <a:ext cx="1270" cy="1157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63517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59690</xdr:rowOff>
    </xdr:from>
    <xdr:to>
      <xdr:col>24</xdr:col>
      <xdr:colOff>152400</xdr:colOff>
      <xdr:row>38</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48658</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101981</xdr:rowOff>
    </xdr:from>
    <xdr:to>
      <xdr:col>24</xdr:col>
      <xdr:colOff>152400</xdr:colOff>
      <xdr:row>31</xdr:row>
      <xdr:rowOff>101981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47879</xdr:rowOff>
    </xdr:from>
    <xdr:to>
      <xdr:col>24</xdr:col>
      <xdr:colOff>63500</xdr:colOff>
      <xdr:row>35</xdr:row>
      <xdr:rowOff>119507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48629"/>
          <a:ext cx="8382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65041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5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47879</xdr:rowOff>
    </xdr:from>
    <xdr:to>
      <xdr:col>19</xdr:col>
      <xdr:colOff>177800</xdr:colOff>
      <xdr:row>35</xdr:row>
      <xdr:rowOff>127508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48629"/>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116713</xdr:rowOff>
    </xdr:from>
    <xdr:to>
      <xdr:col>20</xdr:col>
      <xdr:colOff>38100</xdr:colOff>
      <xdr:row>36</xdr:row>
      <xdr:rowOff>46863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37990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1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89027</xdr:rowOff>
    </xdr:from>
    <xdr:to>
      <xdr:col>15</xdr:col>
      <xdr:colOff>50800</xdr:colOff>
      <xdr:row>35</xdr:row>
      <xdr:rowOff>127508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18327"/>
          <a:ext cx="889000" cy="20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148336</xdr:rowOff>
    </xdr:from>
    <xdr:to>
      <xdr:col>15</xdr:col>
      <xdr:colOff>101600</xdr:colOff>
      <xdr:row>36</xdr:row>
      <xdr:rowOff>78486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69613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89027</xdr:rowOff>
    </xdr:from>
    <xdr:to>
      <xdr:col>10</xdr:col>
      <xdr:colOff>114300</xdr:colOff>
      <xdr:row>35</xdr:row>
      <xdr:rowOff>118745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18327"/>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168148</xdr:rowOff>
    </xdr:from>
    <xdr:to>
      <xdr:col>10</xdr:col>
      <xdr:colOff>165100</xdr:colOff>
      <xdr:row>36</xdr:row>
      <xdr:rowOff>98298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89425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151765</xdr:rowOff>
    </xdr:from>
    <xdr:to>
      <xdr:col>6</xdr:col>
      <xdr:colOff>38100</xdr:colOff>
      <xdr:row>36</xdr:row>
      <xdr:rowOff>81915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73042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68707</xdr:rowOff>
    </xdr:from>
    <xdr:to>
      <xdr:col>24</xdr:col>
      <xdr:colOff>114300</xdr:colOff>
      <xdr:row>35</xdr:row>
      <xdr:rowOff>170307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6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91584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168529</xdr:rowOff>
    </xdr:from>
    <xdr:to>
      <xdr:col>20</xdr:col>
      <xdr:colOff>38100</xdr:colOff>
      <xdr:row>35</xdr:row>
      <xdr:rowOff>98679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9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115206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7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76708</xdr:rowOff>
    </xdr:from>
    <xdr:to>
      <xdr:col>15</xdr:col>
      <xdr:colOff>101600</xdr:colOff>
      <xdr:row>36</xdr:row>
      <xdr:rowOff>6858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23385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5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38227</xdr:rowOff>
    </xdr:from>
    <xdr:to>
      <xdr:col>10</xdr:col>
      <xdr:colOff>165100</xdr:colOff>
      <xdr:row>34</xdr:row>
      <xdr:rowOff>139827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6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156354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42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67945</xdr:rowOff>
    </xdr:from>
    <xdr:to>
      <xdr:col>6</xdr:col>
      <xdr:colOff>38100</xdr:colOff>
      <xdr:row>35</xdr:row>
      <xdr:rowOff>169545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14622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4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6728</xdr:rowOff>
    </xdr:from>
    <xdr:to>
      <xdr:col>24</xdr:col>
      <xdr:colOff>62865</xdr:colOff>
      <xdr:row>57</xdr:row>
      <xdr:rowOff>140724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678"/>
          <a:ext cx="1270" cy="1162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144551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140724</xdr:rowOff>
    </xdr:from>
    <xdr:to>
      <xdr:col>24</xdr:col>
      <xdr:colOff>152400</xdr:colOff>
      <xdr:row>57</xdr:row>
      <xdr:rowOff>140724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124855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5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6728</xdr:rowOff>
    </xdr:from>
    <xdr:to>
      <xdr:col>24</xdr:col>
      <xdr:colOff>152400</xdr:colOff>
      <xdr:row>51</xdr:row>
      <xdr:rowOff>6728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22154</xdr:rowOff>
    </xdr:from>
    <xdr:to>
      <xdr:col>24</xdr:col>
      <xdr:colOff>63500</xdr:colOff>
      <xdr:row>57</xdr:row>
      <xdr:rowOff>27809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94804"/>
          <a:ext cx="838200" cy="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5254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35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153827</xdr:rowOff>
    </xdr:from>
    <xdr:to>
      <xdr:col>24</xdr:col>
      <xdr:colOff>114300</xdr:colOff>
      <xdr:row>56</xdr:row>
      <xdr:rowOff>83977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8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146686</xdr:rowOff>
    </xdr:from>
    <xdr:to>
      <xdr:col>19</xdr:col>
      <xdr:colOff>177800</xdr:colOff>
      <xdr:row>57</xdr:row>
      <xdr:rowOff>27809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47886"/>
          <a:ext cx="889000" cy="5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139919</xdr:rowOff>
    </xdr:from>
    <xdr:to>
      <xdr:col>20</xdr:col>
      <xdr:colOff>38100</xdr:colOff>
      <xdr:row>56</xdr:row>
      <xdr:rowOff>70069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86596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4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146686</xdr:rowOff>
    </xdr:from>
    <xdr:to>
      <xdr:col>15</xdr:col>
      <xdr:colOff>50800</xdr:colOff>
      <xdr:row>57</xdr:row>
      <xdr:rowOff>19758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47886"/>
          <a:ext cx="889000" cy="4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6622</xdr:rowOff>
    </xdr:from>
    <xdr:to>
      <xdr:col>15</xdr:col>
      <xdr:colOff>101600</xdr:colOff>
      <xdr:row>56</xdr:row>
      <xdr:rowOff>108222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124749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25706</xdr:rowOff>
    </xdr:from>
    <xdr:to>
      <xdr:col>10</xdr:col>
      <xdr:colOff>114300</xdr:colOff>
      <xdr:row>57</xdr:row>
      <xdr:rowOff>19758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84006"/>
          <a:ext cx="889000" cy="50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2210</xdr:rowOff>
    </xdr:from>
    <xdr:to>
      <xdr:col>10</xdr:col>
      <xdr:colOff>165100</xdr:colOff>
      <xdr:row>56</xdr:row>
      <xdr:rowOff>103810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120337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147010</xdr:rowOff>
    </xdr:from>
    <xdr:to>
      <xdr:col>6</xdr:col>
      <xdr:colOff>38100</xdr:colOff>
      <xdr:row>54</xdr:row>
      <xdr:rowOff>77160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68287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142804</xdr:rowOff>
    </xdr:from>
    <xdr:to>
      <xdr:col>24</xdr:col>
      <xdr:colOff>114300</xdr:colOff>
      <xdr:row>57</xdr:row>
      <xdr:rowOff>72954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57731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5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148459</xdr:rowOff>
    </xdr:from>
    <xdr:to>
      <xdr:col>20</xdr:col>
      <xdr:colOff>38100</xdr:colOff>
      <xdr:row>57</xdr:row>
      <xdr:rowOff>78609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4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69736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4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95886</xdr:rowOff>
    </xdr:from>
    <xdr:to>
      <xdr:col>15</xdr:col>
      <xdr:colOff>101600</xdr:colOff>
      <xdr:row>57</xdr:row>
      <xdr:rowOff>26036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9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17163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8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140408</xdr:rowOff>
    </xdr:from>
    <xdr:to>
      <xdr:col>10</xdr:col>
      <xdr:colOff>165100</xdr:colOff>
      <xdr:row>57</xdr:row>
      <xdr:rowOff>70558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4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61685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3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146356</xdr:rowOff>
    </xdr:from>
    <xdr:to>
      <xdr:col>6</xdr:col>
      <xdr:colOff>38100</xdr:colOff>
      <xdr:row>54</xdr:row>
      <xdr:rowOff>76506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3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93033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08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31061</xdr:rowOff>
    </xdr:from>
    <xdr:to>
      <xdr:col>24</xdr:col>
      <xdr:colOff>62865</xdr:colOff>
      <xdr:row>78</xdr:row>
      <xdr:rowOff>45070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32561"/>
          <a:ext cx="1270" cy="1385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48897</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2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45070</xdr:rowOff>
    </xdr:from>
    <xdr:to>
      <xdr:col>24</xdr:col>
      <xdr:colOff>152400</xdr:colOff>
      <xdr:row>78</xdr:row>
      <xdr:rowOff>45070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149188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07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297,980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31061</xdr:rowOff>
    </xdr:from>
    <xdr:to>
      <xdr:col>24</xdr:col>
      <xdr:colOff>152400</xdr:colOff>
      <xdr:row>70</xdr:row>
      <xdr:rowOff>31061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3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62161</xdr:rowOff>
    </xdr:from>
    <xdr:to>
      <xdr:col>24</xdr:col>
      <xdr:colOff>63500</xdr:colOff>
      <xdr:row>74</xdr:row>
      <xdr:rowOff>163202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49461"/>
          <a:ext cx="838200" cy="10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18886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776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40459</xdr:rowOff>
    </xdr:from>
    <xdr:to>
      <xdr:col>24</xdr:col>
      <xdr:colOff>114300</xdr:colOff>
      <xdr:row>75</xdr:row>
      <xdr:rowOff>142059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9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163202</xdr:rowOff>
    </xdr:from>
    <xdr:to>
      <xdr:col>19</xdr:col>
      <xdr:colOff>177800</xdr:colOff>
      <xdr:row>76</xdr:row>
      <xdr:rowOff>20731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50502"/>
          <a:ext cx="889000" cy="20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145985</xdr:rowOff>
    </xdr:from>
    <xdr:to>
      <xdr:col>20</xdr:col>
      <xdr:colOff>38100</xdr:colOff>
      <xdr:row>76</xdr:row>
      <xdr:rowOff>76135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67262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97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70957</xdr:rowOff>
    </xdr:from>
    <xdr:to>
      <xdr:col>15</xdr:col>
      <xdr:colOff>50800</xdr:colOff>
      <xdr:row>76</xdr:row>
      <xdr:rowOff>20731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29707"/>
          <a:ext cx="889000" cy="12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116343</xdr:rowOff>
    </xdr:from>
    <xdr:to>
      <xdr:col>15</xdr:col>
      <xdr:colOff>101600</xdr:colOff>
      <xdr:row>77</xdr:row>
      <xdr:rowOff>46493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4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37620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3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70957</xdr:rowOff>
    </xdr:from>
    <xdr:to>
      <xdr:col>10</xdr:col>
      <xdr:colOff>114300</xdr:colOff>
      <xdr:row>76</xdr:row>
      <xdr:rowOff>166174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29707"/>
          <a:ext cx="889000" cy="26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167931</xdr:rowOff>
    </xdr:from>
    <xdr:to>
      <xdr:col>10</xdr:col>
      <xdr:colOff>165100</xdr:colOff>
      <xdr:row>76</xdr:row>
      <xdr:rowOff>98081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2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89208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1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112402</xdr:rowOff>
    </xdr:from>
    <xdr:to>
      <xdr:col>6</xdr:col>
      <xdr:colOff>38100</xdr:colOff>
      <xdr:row>78</xdr:row>
      <xdr:rowOff>42552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1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33679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0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11361</xdr:rowOff>
    </xdr:from>
    <xdr:to>
      <xdr:col>24</xdr:col>
      <xdr:colOff>114300</xdr:colOff>
      <xdr:row>74</xdr:row>
      <xdr:rowOff>112961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9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34238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5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112402</xdr:rowOff>
    </xdr:from>
    <xdr:to>
      <xdr:col>20</xdr:col>
      <xdr:colOff>38100</xdr:colOff>
      <xdr:row>75</xdr:row>
      <xdr:rowOff>42552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9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59079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7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141380</xdr:rowOff>
    </xdr:from>
    <xdr:to>
      <xdr:col>15</xdr:col>
      <xdr:colOff>101600</xdr:colOff>
      <xdr:row>76</xdr:row>
      <xdr:rowOff>71531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001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88057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75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20157</xdr:rowOff>
    </xdr:from>
    <xdr:to>
      <xdr:col>10</xdr:col>
      <xdr:colOff>165100</xdr:colOff>
      <xdr:row>75</xdr:row>
      <xdr:rowOff>121757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138284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54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115374</xdr:rowOff>
    </xdr:from>
    <xdr:to>
      <xdr:col>6</xdr:col>
      <xdr:colOff>38100</xdr:colOff>
      <xdr:row>77</xdr:row>
      <xdr:rowOff>45524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4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62051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2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133852</xdr:rowOff>
    </xdr:from>
    <xdr:to>
      <xdr:col>24</xdr:col>
      <xdr:colOff>62865</xdr:colOff>
      <xdr:row>98</xdr:row>
      <xdr:rowOff>82855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2902"/>
          <a:ext cx="1270" cy="1492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86682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82855</xdr:rowOff>
    </xdr:from>
    <xdr:to>
      <xdr:col>24</xdr:col>
      <xdr:colOff>152400</xdr:colOff>
      <xdr:row>98</xdr:row>
      <xdr:rowOff>82855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84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80529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105,307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133852</xdr:rowOff>
    </xdr:from>
    <xdr:to>
      <xdr:col>24</xdr:col>
      <xdr:colOff>152400</xdr:colOff>
      <xdr:row>89</xdr:row>
      <xdr:rowOff>133852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24885</xdr:rowOff>
    </xdr:from>
    <xdr:to>
      <xdr:col>24</xdr:col>
      <xdr:colOff>63500</xdr:colOff>
      <xdr:row>97</xdr:row>
      <xdr:rowOff>45879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655535"/>
          <a:ext cx="838200" cy="2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79963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196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57086</xdr:rowOff>
    </xdr:from>
    <xdr:to>
      <xdr:col>24</xdr:col>
      <xdr:colOff>114300</xdr:colOff>
      <xdr:row>95</xdr:row>
      <xdr:rowOff>158686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105620</xdr:rowOff>
    </xdr:from>
    <xdr:to>
      <xdr:col>19</xdr:col>
      <xdr:colOff>177800</xdr:colOff>
      <xdr:row>97</xdr:row>
      <xdr:rowOff>24885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564820"/>
          <a:ext cx="889000" cy="9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70231</xdr:rowOff>
    </xdr:from>
    <xdr:to>
      <xdr:col>20</xdr:col>
      <xdr:colOff>38100</xdr:colOff>
      <xdr:row>96</xdr:row>
      <xdr:rowOff>381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16908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13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105620</xdr:rowOff>
    </xdr:from>
    <xdr:to>
      <xdr:col>15</xdr:col>
      <xdr:colOff>50800</xdr:colOff>
      <xdr:row>96</xdr:row>
      <xdr:rowOff>155835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64820"/>
          <a:ext cx="889000" cy="5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60534</xdr:rowOff>
    </xdr:from>
    <xdr:to>
      <xdr:col>15</xdr:col>
      <xdr:colOff>101600</xdr:colOff>
      <xdr:row>95</xdr:row>
      <xdr:rowOff>162134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7211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2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155835</xdr:rowOff>
    </xdr:from>
    <xdr:to>
      <xdr:col>10</xdr:col>
      <xdr:colOff>114300</xdr:colOff>
      <xdr:row>97</xdr:row>
      <xdr:rowOff>99504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15035"/>
          <a:ext cx="889000" cy="11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56038</xdr:rowOff>
    </xdr:from>
    <xdr:to>
      <xdr:col>10</xdr:col>
      <xdr:colOff>165100</xdr:colOff>
      <xdr:row>95</xdr:row>
      <xdr:rowOff>157638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2715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10471</xdr:rowOff>
    </xdr:from>
    <xdr:to>
      <xdr:col>6</xdr:col>
      <xdr:colOff>38100</xdr:colOff>
      <xdr:row>96</xdr:row>
      <xdr:rowOff>112071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128598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166529</xdr:rowOff>
    </xdr:from>
    <xdr:to>
      <xdr:col>24</xdr:col>
      <xdr:colOff>114300</xdr:colOff>
      <xdr:row>97</xdr:row>
      <xdr:rowOff>96679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2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144956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0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145535</xdr:rowOff>
    </xdr:from>
    <xdr:to>
      <xdr:col>20</xdr:col>
      <xdr:colOff>38100</xdr:colOff>
      <xdr:row>97</xdr:row>
      <xdr:rowOff>75685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66812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69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54820</xdr:rowOff>
    </xdr:from>
    <xdr:to>
      <xdr:col>15</xdr:col>
      <xdr:colOff>101600</xdr:colOff>
      <xdr:row>96</xdr:row>
      <xdr:rowOff>156420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147547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0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105035</xdr:rowOff>
    </xdr:from>
    <xdr:to>
      <xdr:col>10</xdr:col>
      <xdr:colOff>165100</xdr:colOff>
      <xdr:row>97</xdr:row>
      <xdr:rowOff>35185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26312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5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48704</xdr:rowOff>
    </xdr:from>
    <xdr:to>
      <xdr:col>6</xdr:col>
      <xdr:colOff>38100</xdr:colOff>
      <xdr:row>97</xdr:row>
      <xdr:rowOff>150304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141431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57404</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72354"/>
          <a:ext cx="1270" cy="141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4081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57404</xdr:rowOff>
    </xdr:from>
    <xdr:to>
      <xdr:col>55</xdr:col>
      <xdr:colOff>88900</xdr:colOff>
      <xdr:row>31</xdr:row>
      <xdr:rowOff>57404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28175</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718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5297</xdr:rowOff>
    </xdr:from>
    <xdr:to>
      <xdr:col>55</xdr:col>
      <xdr:colOff>50800</xdr:colOff>
      <xdr:row>38</xdr:row>
      <xdr:rowOff>106897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2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143111</xdr:rowOff>
    </xdr:from>
    <xdr:to>
      <xdr:col>50</xdr:col>
      <xdr:colOff>165100</xdr:colOff>
      <xdr:row>38</xdr:row>
      <xdr:rowOff>73261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89788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26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54610</xdr:rowOff>
    </xdr:from>
    <xdr:to>
      <xdr:col>46</xdr:col>
      <xdr:colOff>38100</xdr:colOff>
      <xdr:row>37</xdr:row>
      <xdr:rowOff>156210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1287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17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19667</xdr:rowOff>
    </xdr:from>
    <xdr:to>
      <xdr:col>41</xdr:col>
      <xdr:colOff>101600</xdr:colOff>
      <xdr:row>38</xdr:row>
      <xdr:rowOff>121267</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3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137794</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09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92166</xdr:rowOff>
    </xdr:from>
    <xdr:to>
      <xdr:col>36</xdr:col>
      <xdr:colOff>165100</xdr:colOff>
      <xdr:row>38</xdr:row>
      <xdr:rowOff>22316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38843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211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88298</xdr:rowOff>
    </xdr:from>
    <xdr:to>
      <xdr:col>54</xdr:col>
      <xdr:colOff>189865</xdr:colOff>
      <xdr:row>59</xdr:row>
      <xdr:rowOff>2311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60798"/>
          <a:ext cx="1270" cy="145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6138</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2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2311</xdr:rowOff>
    </xdr:from>
    <xdr:to>
      <xdr:col>55</xdr:col>
      <xdr:colOff>88900</xdr:colOff>
      <xdr:row>59</xdr:row>
      <xdr:rowOff>2311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34975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3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88298</xdr:rowOff>
    </xdr:from>
    <xdr:to>
      <xdr:col>55</xdr:col>
      <xdr:colOff>88900</xdr:colOff>
      <xdr:row>50</xdr:row>
      <xdr:rowOff>88298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60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134655</xdr:rowOff>
    </xdr:from>
    <xdr:to>
      <xdr:col>55</xdr:col>
      <xdr:colOff>0</xdr:colOff>
      <xdr:row>57</xdr:row>
      <xdr:rowOff>39557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735855"/>
          <a:ext cx="838200" cy="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85717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15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62840</xdr:rowOff>
    </xdr:from>
    <xdr:to>
      <xdr:col>55</xdr:col>
      <xdr:colOff>50800</xdr:colOff>
      <xdr:row>56</xdr:row>
      <xdr:rowOff>164440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1283</xdr:rowOff>
    </xdr:from>
    <xdr:to>
      <xdr:col>50</xdr:col>
      <xdr:colOff>114300</xdr:colOff>
      <xdr:row>57</xdr:row>
      <xdr:rowOff>39557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773933"/>
          <a:ext cx="889000" cy="3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81454</xdr:rowOff>
    </xdr:from>
    <xdr:to>
      <xdr:col>50</xdr:col>
      <xdr:colOff>165100</xdr:colOff>
      <xdr:row>57</xdr:row>
      <xdr:rowOff>11604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28131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1283</xdr:rowOff>
    </xdr:from>
    <xdr:to>
      <xdr:col>45</xdr:col>
      <xdr:colOff>177800</xdr:colOff>
      <xdr:row>57</xdr:row>
      <xdr:rowOff>45207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773933"/>
          <a:ext cx="889000" cy="4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90566</xdr:rowOff>
    </xdr:from>
    <xdr:to>
      <xdr:col>46</xdr:col>
      <xdr:colOff>38100</xdr:colOff>
      <xdr:row>57</xdr:row>
      <xdr:rowOff>20716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37243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6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19407</xdr:rowOff>
    </xdr:from>
    <xdr:to>
      <xdr:col>41</xdr:col>
      <xdr:colOff>50800</xdr:colOff>
      <xdr:row>57</xdr:row>
      <xdr:rowOff>45207</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792057"/>
          <a:ext cx="889000" cy="2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116153</xdr:rowOff>
    </xdr:from>
    <xdr:to>
      <xdr:col>41</xdr:col>
      <xdr:colOff>101600</xdr:colOff>
      <xdr:row>57</xdr:row>
      <xdr:rowOff>46303</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62830</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9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166477</xdr:rowOff>
    </xdr:from>
    <xdr:to>
      <xdr:col>36</xdr:col>
      <xdr:colOff>165100</xdr:colOff>
      <xdr:row>57</xdr:row>
      <xdr:rowOff>96627</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6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87754</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6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83855</xdr:rowOff>
    </xdr:from>
    <xdr:to>
      <xdr:col>55</xdr:col>
      <xdr:colOff>50800</xdr:colOff>
      <xdr:row>57</xdr:row>
      <xdr:rowOff>14005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68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62282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66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160207</xdr:rowOff>
    </xdr:from>
    <xdr:to>
      <xdr:col>50</xdr:col>
      <xdr:colOff>165100</xdr:colOff>
      <xdr:row>57</xdr:row>
      <xdr:rowOff>90357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76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81484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85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121933</xdr:rowOff>
    </xdr:from>
    <xdr:to>
      <xdr:col>46</xdr:col>
      <xdr:colOff>38100</xdr:colOff>
      <xdr:row>57</xdr:row>
      <xdr:rowOff>52083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72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43210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81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165857</xdr:rowOff>
    </xdr:from>
    <xdr:to>
      <xdr:col>41</xdr:col>
      <xdr:colOff>101600</xdr:colOff>
      <xdr:row>57</xdr:row>
      <xdr:rowOff>96007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76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87134</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85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140057</xdr:rowOff>
    </xdr:from>
    <xdr:to>
      <xdr:col>36</xdr:col>
      <xdr:colOff>165100</xdr:colOff>
      <xdr:row>57</xdr:row>
      <xdr:rowOff>70207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4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86734</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5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28677</xdr:rowOff>
    </xdr:from>
    <xdr:to>
      <xdr:col>54</xdr:col>
      <xdr:colOff>189865</xdr:colOff>
      <xdr:row>79</xdr:row>
      <xdr:rowOff>5607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201627"/>
          <a:ext cx="1270" cy="1348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9434</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5607</xdr:rowOff>
    </xdr:from>
    <xdr:to>
      <xdr:col>55</xdr:col>
      <xdr:colOff>88900</xdr:colOff>
      <xdr:row>79</xdr:row>
      <xdr:rowOff>5607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50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146804</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97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28677</xdr:rowOff>
    </xdr:from>
    <xdr:to>
      <xdr:col>55</xdr:col>
      <xdr:colOff>88900</xdr:colOff>
      <xdr:row>71</xdr:row>
      <xdr:rowOff>28677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2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1930</xdr:rowOff>
    </xdr:from>
    <xdr:to>
      <xdr:col>55</xdr:col>
      <xdr:colOff>0</xdr:colOff>
      <xdr:row>78</xdr:row>
      <xdr:rowOff>11285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375030"/>
          <a:ext cx="838200" cy="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149553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083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126676</xdr:rowOff>
    </xdr:from>
    <xdr:to>
      <xdr:col>55</xdr:col>
      <xdr:colOff>50800</xdr:colOff>
      <xdr:row>77</xdr:row>
      <xdr:rowOff>56826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5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19304</xdr:rowOff>
    </xdr:from>
    <xdr:to>
      <xdr:col>50</xdr:col>
      <xdr:colOff>114300</xdr:colOff>
      <xdr:row>78</xdr:row>
      <xdr:rowOff>11285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2878054"/>
          <a:ext cx="889000" cy="50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112427</xdr:rowOff>
    </xdr:from>
    <xdr:to>
      <xdr:col>50</xdr:col>
      <xdr:colOff>165100</xdr:colOff>
      <xdr:row>77</xdr:row>
      <xdr:rowOff>42577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4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59103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1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19304</xdr:rowOff>
    </xdr:from>
    <xdr:to>
      <xdr:col>45</xdr:col>
      <xdr:colOff>177800</xdr:colOff>
      <xdr:row>77</xdr:row>
      <xdr:rowOff>138615</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2878054"/>
          <a:ext cx="889000" cy="46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51733</xdr:rowOff>
    </xdr:from>
    <xdr:to>
      <xdr:col>46</xdr:col>
      <xdr:colOff>38100</xdr:colOff>
      <xdr:row>76</xdr:row>
      <xdr:rowOff>153333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8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144460</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17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17208</xdr:rowOff>
    </xdr:from>
    <xdr:to>
      <xdr:col>41</xdr:col>
      <xdr:colOff>50800</xdr:colOff>
      <xdr:row>77</xdr:row>
      <xdr:rowOff>138615</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2704508"/>
          <a:ext cx="889000" cy="63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41332</xdr:rowOff>
    </xdr:from>
    <xdr:to>
      <xdr:col>41</xdr:col>
      <xdr:colOff>101600</xdr:colOff>
      <xdr:row>76</xdr:row>
      <xdr:rowOff>142932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159459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4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86747</xdr:rowOff>
    </xdr:from>
    <xdr:to>
      <xdr:col>36</xdr:col>
      <xdr:colOff>165100</xdr:colOff>
      <xdr:row>77</xdr:row>
      <xdr:rowOff>16897</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8024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2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122580</xdr:rowOff>
    </xdr:from>
    <xdr:to>
      <xdr:col>55</xdr:col>
      <xdr:colOff>50800</xdr:colOff>
      <xdr:row>78</xdr:row>
      <xdr:rowOff>52730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101007</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30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131935</xdr:rowOff>
    </xdr:from>
    <xdr:to>
      <xdr:col>50</xdr:col>
      <xdr:colOff>165100</xdr:colOff>
      <xdr:row>78</xdr:row>
      <xdr:rowOff>62085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33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53212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42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139954</xdr:rowOff>
    </xdr:from>
    <xdr:to>
      <xdr:col>46</xdr:col>
      <xdr:colOff>38100</xdr:colOff>
      <xdr:row>75</xdr:row>
      <xdr:rowOff>70104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282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86631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60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87815</xdr:rowOff>
    </xdr:from>
    <xdr:to>
      <xdr:col>41</xdr:col>
      <xdr:colOff>101600</xdr:colOff>
      <xdr:row>78</xdr:row>
      <xdr:rowOff>17965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9092</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38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137858</xdr:rowOff>
    </xdr:from>
    <xdr:to>
      <xdr:col>36</xdr:col>
      <xdr:colOff>165100</xdr:colOff>
      <xdr:row>74</xdr:row>
      <xdr:rowOff>68008</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26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84535</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4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52423</xdr:rowOff>
    </xdr:from>
    <xdr:to>
      <xdr:col>54</xdr:col>
      <xdr:colOff>189865</xdr:colOff>
      <xdr:row>99</xdr:row>
      <xdr:rowOff>68850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82923"/>
          <a:ext cx="1270" cy="155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72677</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704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68850</xdr:rowOff>
    </xdr:from>
    <xdr:to>
      <xdr:col>55</xdr:col>
      <xdr:colOff>88900</xdr:colOff>
      <xdr:row>99</xdr:row>
      <xdr:rowOff>68850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7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170550</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5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52423</xdr:rowOff>
    </xdr:from>
    <xdr:to>
      <xdr:col>55</xdr:col>
      <xdr:colOff>88900</xdr:colOff>
      <xdr:row>90</xdr:row>
      <xdr:rowOff>52423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82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13660</xdr:rowOff>
    </xdr:from>
    <xdr:to>
      <xdr:col>55</xdr:col>
      <xdr:colOff>0</xdr:colOff>
      <xdr:row>97</xdr:row>
      <xdr:rowOff>119176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644310"/>
          <a:ext cx="838200" cy="10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124122</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40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101245</xdr:rowOff>
    </xdr:from>
    <xdr:to>
      <xdr:col>55</xdr:col>
      <xdr:colOff>50800</xdr:colOff>
      <xdr:row>96</xdr:row>
      <xdr:rowOff>31395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38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82125</xdr:rowOff>
    </xdr:from>
    <xdr:to>
      <xdr:col>50</xdr:col>
      <xdr:colOff>114300</xdr:colOff>
      <xdr:row>97</xdr:row>
      <xdr:rowOff>119176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712775"/>
          <a:ext cx="889000" cy="3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155276</xdr:rowOff>
    </xdr:from>
    <xdr:to>
      <xdr:col>50</xdr:col>
      <xdr:colOff>165100</xdr:colOff>
      <xdr:row>96</xdr:row>
      <xdr:rowOff>85426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3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101953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1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105589</xdr:rowOff>
    </xdr:from>
    <xdr:to>
      <xdr:col>45</xdr:col>
      <xdr:colOff>177800</xdr:colOff>
      <xdr:row>97</xdr:row>
      <xdr:rowOff>82125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564789"/>
          <a:ext cx="889000" cy="14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153186</xdr:rowOff>
    </xdr:from>
    <xdr:to>
      <xdr:col>46</xdr:col>
      <xdr:colOff>38100</xdr:colOff>
      <xdr:row>96</xdr:row>
      <xdr:rowOff>83336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99863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1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15815</xdr:rowOff>
    </xdr:from>
    <xdr:to>
      <xdr:col>41</xdr:col>
      <xdr:colOff>50800</xdr:colOff>
      <xdr:row>96</xdr:row>
      <xdr:rowOff>105589</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303565"/>
          <a:ext cx="889000" cy="26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124741</xdr:rowOff>
    </xdr:from>
    <xdr:to>
      <xdr:col>41</xdr:col>
      <xdr:colOff>101600</xdr:colOff>
      <xdr:row>96</xdr:row>
      <xdr:rowOff>54891</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1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71418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18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52274</xdr:rowOff>
    </xdr:from>
    <xdr:to>
      <xdr:col>36</xdr:col>
      <xdr:colOff>165100</xdr:colOff>
      <xdr:row>96</xdr:row>
      <xdr:rowOff>153874</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145001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60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134310</xdr:rowOff>
    </xdr:from>
    <xdr:to>
      <xdr:col>55</xdr:col>
      <xdr:colOff>50800</xdr:colOff>
      <xdr:row>97</xdr:row>
      <xdr:rowOff>64460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59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112737</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57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68376</xdr:rowOff>
    </xdr:from>
    <xdr:to>
      <xdr:col>50</xdr:col>
      <xdr:colOff>165100</xdr:colOff>
      <xdr:row>97</xdr:row>
      <xdr:rowOff>169976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69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161103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7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31325</xdr:rowOff>
    </xdr:from>
    <xdr:to>
      <xdr:col>46</xdr:col>
      <xdr:colOff>38100</xdr:colOff>
      <xdr:row>97</xdr:row>
      <xdr:rowOff>132925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66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124052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75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54789</xdr:rowOff>
    </xdr:from>
    <xdr:to>
      <xdr:col>41</xdr:col>
      <xdr:colOff>101600</xdr:colOff>
      <xdr:row>96</xdr:row>
      <xdr:rowOff>156389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51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147516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60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136465</xdr:rowOff>
    </xdr:from>
    <xdr:to>
      <xdr:col>36</xdr:col>
      <xdr:colOff>165100</xdr:colOff>
      <xdr:row>95</xdr:row>
      <xdr:rowOff>66615</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25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83142</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02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125527</xdr:rowOff>
    </xdr:from>
    <xdr:to>
      <xdr:col>85</xdr:col>
      <xdr:colOff>126364</xdr:colOff>
      <xdr:row>37</xdr:row>
      <xdr:rowOff>85408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611927"/>
          <a:ext cx="1269" cy="817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89235</xdr:rowOff>
    </xdr:from>
    <xdr:ext cx="469744"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43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85408</xdr:rowOff>
    </xdr:from>
    <xdr:to>
      <xdr:col>86</xdr:col>
      <xdr:colOff>25400</xdr:colOff>
      <xdr:row>37</xdr:row>
      <xdr:rowOff>85408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429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72204</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38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125527</xdr:rowOff>
    </xdr:from>
    <xdr:to>
      <xdr:col>86</xdr:col>
      <xdr:colOff>25400</xdr:colOff>
      <xdr:row>32</xdr:row>
      <xdr:rowOff>125527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611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24257</xdr:rowOff>
    </xdr:from>
    <xdr:to>
      <xdr:col>85</xdr:col>
      <xdr:colOff>127000</xdr:colOff>
      <xdr:row>36</xdr:row>
      <xdr:rowOff>47048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196457"/>
          <a:ext cx="838200" cy="2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117743</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5947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94866</xdr:rowOff>
    </xdr:from>
    <xdr:to>
      <xdr:col>85</xdr:col>
      <xdr:colOff>177800</xdr:colOff>
      <xdr:row>36</xdr:row>
      <xdr:rowOff>25016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09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47048</xdr:rowOff>
    </xdr:from>
    <xdr:to>
      <xdr:col>81</xdr:col>
      <xdr:colOff>50800</xdr:colOff>
      <xdr:row>36</xdr:row>
      <xdr:rowOff>47643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219248"/>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124242</xdr:rowOff>
    </xdr:from>
    <xdr:to>
      <xdr:col>81</xdr:col>
      <xdr:colOff>101600</xdr:colOff>
      <xdr:row>36</xdr:row>
      <xdr:rowOff>54392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12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70919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590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871</xdr:rowOff>
    </xdr:from>
    <xdr:to>
      <xdr:col>76</xdr:col>
      <xdr:colOff>114300</xdr:colOff>
      <xdr:row>36</xdr:row>
      <xdr:rowOff>47643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173071"/>
          <a:ext cx="889000" cy="4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156406</xdr:rowOff>
    </xdr:from>
    <xdr:to>
      <xdr:col>76</xdr:col>
      <xdr:colOff>165100</xdr:colOff>
      <xdr:row>36</xdr:row>
      <xdr:rowOff>86556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157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103083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593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89683</xdr:rowOff>
    </xdr:from>
    <xdr:to>
      <xdr:col>71</xdr:col>
      <xdr:colOff>177800</xdr:colOff>
      <xdr:row>36</xdr:row>
      <xdr:rowOff>871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5233183"/>
          <a:ext cx="889000" cy="93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132174</xdr:rowOff>
    </xdr:from>
    <xdr:to>
      <xdr:col>72</xdr:col>
      <xdr:colOff>38100</xdr:colOff>
      <xdr:row>36</xdr:row>
      <xdr:rowOff>62324</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13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53451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22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119601</xdr:rowOff>
    </xdr:from>
    <xdr:to>
      <xdr:col>67</xdr:col>
      <xdr:colOff>101600</xdr:colOff>
      <xdr:row>36</xdr:row>
      <xdr:rowOff>49751</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40878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21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144907</xdr:rowOff>
    </xdr:from>
    <xdr:to>
      <xdr:col>85</xdr:col>
      <xdr:colOff>177800</xdr:colOff>
      <xdr:row>36</xdr:row>
      <xdr:rowOff>75057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1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123334</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12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167698</xdr:rowOff>
    </xdr:from>
    <xdr:to>
      <xdr:col>81</xdr:col>
      <xdr:colOff>101600</xdr:colOff>
      <xdr:row>36</xdr:row>
      <xdr:rowOff>97848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16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88975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26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168293</xdr:rowOff>
    </xdr:from>
    <xdr:to>
      <xdr:col>76</xdr:col>
      <xdr:colOff>165100</xdr:colOff>
      <xdr:row>36</xdr:row>
      <xdr:rowOff>98443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1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89570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26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121521</xdr:rowOff>
    </xdr:from>
    <xdr:to>
      <xdr:col>72</xdr:col>
      <xdr:colOff>38100</xdr:colOff>
      <xdr:row>36</xdr:row>
      <xdr:rowOff>51671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12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68198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589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38883</xdr:rowOff>
    </xdr:from>
    <xdr:to>
      <xdr:col>67</xdr:col>
      <xdr:colOff>101600</xdr:colOff>
      <xdr:row>30</xdr:row>
      <xdr:rowOff>140483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518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28</xdr:row>
      <xdr:rowOff>157010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495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14789</xdr:rowOff>
    </xdr:from>
    <xdr:to>
      <xdr:col>85</xdr:col>
      <xdr:colOff>126364</xdr:colOff>
      <xdr:row>59</xdr:row>
      <xdr:rowOff>56356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930189"/>
          <a:ext cx="1269" cy="124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60183</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17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56356</xdr:rowOff>
    </xdr:from>
    <xdr:to>
      <xdr:col>86</xdr:col>
      <xdr:colOff>25400</xdr:colOff>
      <xdr:row>59</xdr:row>
      <xdr:rowOff>56356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171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132916</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705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104,557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14789</xdr:rowOff>
    </xdr:from>
    <xdr:to>
      <xdr:col>86</xdr:col>
      <xdr:colOff>25400</xdr:colOff>
      <xdr:row>52</xdr:row>
      <xdr:rowOff>14789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93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49</xdr:row>
      <xdr:rowOff>142195</xdr:rowOff>
    </xdr:from>
    <xdr:to>
      <xdr:col>85</xdr:col>
      <xdr:colOff>127000</xdr:colOff>
      <xdr:row>54</xdr:row>
      <xdr:rowOff>145244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8543245"/>
          <a:ext cx="838200" cy="860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130706</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560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152279</xdr:rowOff>
    </xdr:from>
    <xdr:to>
      <xdr:col>85</xdr:col>
      <xdr:colOff>177800</xdr:colOff>
      <xdr:row>56</xdr:row>
      <xdr:rowOff>82429</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8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49</xdr:row>
      <xdr:rowOff>142195</xdr:rowOff>
    </xdr:from>
    <xdr:to>
      <xdr:col>81</xdr:col>
      <xdr:colOff>50800</xdr:colOff>
      <xdr:row>56</xdr:row>
      <xdr:rowOff>104381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8543245"/>
          <a:ext cx="889000" cy="116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74288</xdr:rowOff>
    </xdr:from>
    <xdr:to>
      <xdr:col>81</xdr:col>
      <xdr:colOff>101600</xdr:colOff>
      <xdr:row>57</xdr:row>
      <xdr:rowOff>4438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167015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6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82341</xdr:rowOff>
    </xdr:from>
    <xdr:to>
      <xdr:col>76</xdr:col>
      <xdr:colOff>114300</xdr:colOff>
      <xdr:row>56</xdr:row>
      <xdr:rowOff>104381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8826291"/>
          <a:ext cx="889000" cy="87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142525</xdr:rowOff>
    </xdr:from>
    <xdr:to>
      <xdr:col>76</xdr:col>
      <xdr:colOff>165100</xdr:colOff>
      <xdr:row>57</xdr:row>
      <xdr:rowOff>72675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74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63802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83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82341</xdr:rowOff>
    </xdr:from>
    <xdr:to>
      <xdr:col>71</xdr:col>
      <xdr:colOff>177800</xdr:colOff>
      <xdr:row>53</xdr:row>
      <xdr:rowOff>100781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8826291"/>
          <a:ext cx="889000" cy="36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31426</xdr:rowOff>
    </xdr:from>
    <xdr:to>
      <xdr:col>72</xdr:col>
      <xdr:colOff>38100</xdr:colOff>
      <xdr:row>57</xdr:row>
      <xdr:rowOff>133026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80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124153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9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4413</xdr:rowOff>
    </xdr:from>
    <xdr:to>
      <xdr:col>67</xdr:col>
      <xdr:colOff>101600</xdr:colOff>
      <xdr:row>57</xdr:row>
      <xdr:rowOff>106013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97140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86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94444</xdr:rowOff>
    </xdr:from>
    <xdr:to>
      <xdr:col>85</xdr:col>
      <xdr:colOff>177800</xdr:colOff>
      <xdr:row>55</xdr:row>
      <xdr:rowOff>24594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35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117321</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20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49</xdr:row>
      <xdr:rowOff>91395</xdr:rowOff>
    </xdr:from>
    <xdr:to>
      <xdr:col>81</xdr:col>
      <xdr:colOff>101600</xdr:colOff>
      <xdr:row>50</xdr:row>
      <xdr:rowOff>21545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849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38072</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181795" y="826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53581</xdr:rowOff>
    </xdr:from>
    <xdr:to>
      <xdr:col>76</xdr:col>
      <xdr:colOff>165100</xdr:colOff>
      <xdr:row>56</xdr:row>
      <xdr:rowOff>155181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65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258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43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51</xdr:row>
      <xdr:rowOff>31541</xdr:rowOff>
    </xdr:from>
    <xdr:to>
      <xdr:col>72</xdr:col>
      <xdr:colOff>38100</xdr:colOff>
      <xdr:row>51</xdr:row>
      <xdr:rowOff>133141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877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49</xdr:row>
      <xdr:rowOff>149668</xdr:rowOff>
    </xdr:from>
    <xdr:ext cx="599010"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03795" y="855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49981</xdr:rowOff>
    </xdr:from>
    <xdr:to>
      <xdr:col>67</xdr:col>
      <xdr:colOff>101600</xdr:colOff>
      <xdr:row>53</xdr:row>
      <xdr:rowOff>151581</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13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168108</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891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136793</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38293"/>
          <a:ext cx="1269" cy="150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83470</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1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136793</xdr:rowOff>
    </xdr:from>
    <xdr:to>
      <xdr:col>86</xdr:col>
      <xdr:colOff>25400</xdr:colOff>
      <xdr:row>70</xdr:row>
      <xdr:rowOff>136793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3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82207</xdr:rowOff>
    </xdr:from>
    <xdr:to>
      <xdr:col>85</xdr:col>
      <xdr:colOff>127000</xdr:colOff>
      <xdr:row>79</xdr:row>
      <xdr:rowOff>87579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626757"/>
          <a:ext cx="8382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133445</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35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110568</xdr:rowOff>
    </xdr:from>
    <xdr:to>
      <xdr:col>85</xdr:col>
      <xdr:colOff>177800</xdr:colOff>
      <xdr:row>79</xdr:row>
      <xdr:rowOff>40718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8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65633</xdr:rowOff>
    </xdr:from>
    <xdr:to>
      <xdr:col>81</xdr:col>
      <xdr:colOff>50800</xdr:colOff>
      <xdr:row>79</xdr:row>
      <xdr:rowOff>87579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10183"/>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125688</xdr:rowOff>
    </xdr:from>
    <xdr:to>
      <xdr:col>81</xdr:col>
      <xdr:colOff>101600</xdr:colOff>
      <xdr:row>79</xdr:row>
      <xdr:rowOff>55838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9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72365</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7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82338</xdr:rowOff>
    </xdr:from>
    <xdr:to>
      <xdr:col>76</xdr:col>
      <xdr:colOff>114300</xdr:colOff>
      <xdr:row>79</xdr:row>
      <xdr:rowOff>65633</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455438"/>
          <a:ext cx="889000" cy="15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101685</xdr:rowOff>
    </xdr:from>
    <xdr:to>
      <xdr:col>76</xdr:col>
      <xdr:colOff>165100</xdr:colOff>
      <xdr:row>79</xdr:row>
      <xdr:rowOff>31835</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47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48362</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57428" y="1325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82338</xdr:rowOff>
    </xdr:from>
    <xdr:to>
      <xdr:col>71</xdr:col>
      <xdr:colOff>177800</xdr:colOff>
      <xdr:row>79</xdr:row>
      <xdr:rowOff>13432</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455438"/>
          <a:ext cx="889000" cy="10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56716</xdr:rowOff>
    </xdr:from>
    <xdr:to>
      <xdr:col>72</xdr:col>
      <xdr:colOff>38100</xdr:colOff>
      <xdr:row>78</xdr:row>
      <xdr:rowOff>158316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2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149443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52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92312</xdr:rowOff>
    </xdr:from>
    <xdr:to>
      <xdr:col>67</xdr:col>
      <xdr:colOff>101600</xdr:colOff>
      <xdr:row>79</xdr:row>
      <xdr:rowOff>22462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46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38989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24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31407</xdr:rowOff>
    </xdr:from>
    <xdr:to>
      <xdr:col>85</xdr:col>
      <xdr:colOff>177800</xdr:colOff>
      <xdr:row>79</xdr:row>
      <xdr:rowOff>133007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7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117784</xdr:rowOff>
    </xdr:from>
    <xdr:ext cx="469744"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9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36779</xdr:rowOff>
    </xdr:from>
    <xdr:to>
      <xdr:col>81</xdr:col>
      <xdr:colOff>101600</xdr:colOff>
      <xdr:row>79</xdr:row>
      <xdr:rowOff>138379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8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129506</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2017" y="13674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14833</xdr:rowOff>
    </xdr:from>
    <xdr:to>
      <xdr:col>76</xdr:col>
      <xdr:colOff>165100</xdr:colOff>
      <xdr:row>79</xdr:row>
      <xdr:rowOff>116433</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5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107560</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357428" y="13652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31538</xdr:rowOff>
    </xdr:from>
    <xdr:to>
      <xdr:col>72</xdr:col>
      <xdr:colOff>38100</xdr:colOff>
      <xdr:row>78</xdr:row>
      <xdr:rowOff>133138</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40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149665</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436111" y="1317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134082</xdr:rowOff>
    </xdr:from>
    <xdr:to>
      <xdr:col>67</xdr:col>
      <xdr:colOff>101600</xdr:colOff>
      <xdr:row>79</xdr:row>
      <xdr:rowOff>64232</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0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55359</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579428" y="1359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a:extLst>
            <a:ext uri="{FF2B5EF4-FFF2-40B4-BE49-F238E27FC236}">
              <a16:creationId xmlns:a16="http://schemas.microsoft.com/office/drawing/2014/main" id="{00000000-0008-0000-0700-0000B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11668</xdr:rowOff>
    </xdr:from>
    <xdr:to>
      <xdr:col>85</xdr:col>
      <xdr:colOff>126364</xdr:colOff>
      <xdr:row>98</xdr:row>
      <xdr:rowOff>124662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6317595" y="15442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128489</xdr:rowOff>
    </xdr:from>
    <xdr:ext cx="534377" cy="259045"/>
    <xdr:sp macro="" textlink="">
      <xdr:nvSpPr>
        <xdr:cNvPr id="697" name="公債費最小値テキスト">
          <a:extLst>
            <a:ext uri="{FF2B5EF4-FFF2-40B4-BE49-F238E27FC236}">
              <a16:creationId xmlns:a16="http://schemas.microsoft.com/office/drawing/2014/main" id="{00000000-0008-0000-0700-0000B9020000}"/>
            </a:ext>
          </a:extLst>
        </xdr:cNvPr>
        <xdr:cNvSpPr txBox="1"/>
      </xdr:nvSpPr>
      <xdr:spPr>
        <a:xfrm>
          <a:off x="16370300" y="1693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124662</xdr:rowOff>
    </xdr:from>
    <xdr:to>
      <xdr:col>86</xdr:col>
      <xdr:colOff>25400</xdr:colOff>
      <xdr:row>98</xdr:row>
      <xdr:rowOff>124662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6926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129795</xdr:rowOff>
    </xdr:from>
    <xdr:ext cx="599010" cy="259045"/>
    <xdr:sp macro="" textlink="">
      <xdr:nvSpPr>
        <xdr:cNvPr id="699" name="公債費最大値テキスト">
          <a:extLst>
            <a:ext uri="{FF2B5EF4-FFF2-40B4-BE49-F238E27FC236}">
              <a16:creationId xmlns:a16="http://schemas.microsoft.com/office/drawing/2014/main" id="{00000000-0008-0000-0700-0000BB020000}"/>
            </a:ext>
          </a:extLst>
        </xdr:cNvPr>
        <xdr:cNvSpPr txBox="1"/>
      </xdr:nvSpPr>
      <xdr:spPr>
        <a:xfrm>
          <a:off x="16370300" y="15217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11668</xdr:rowOff>
    </xdr:from>
    <xdr:to>
      <xdr:col>86</xdr:col>
      <xdr:colOff>25400</xdr:colOff>
      <xdr:row>90</xdr:row>
      <xdr:rowOff>11668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6230600" y="15442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143667</xdr:rowOff>
    </xdr:from>
    <xdr:to>
      <xdr:col>85</xdr:col>
      <xdr:colOff>127000</xdr:colOff>
      <xdr:row>93</xdr:row>
      <xdr:rowOff>145317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5481300" y="16088517"/>
          <a:ext cx="838200" cy="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149672</xdr:rowOff>
    </xdr:from>
    <xdr:ext cx="534377" cy="259045"/>
    <xdr:sp macro="" textlink="">
      <xdr:nvSpPr>
        <xdr:cNvPr id="702" name="公債費平均値テキスト">
          <a:extLst>
            <a:ext uri="{FF2B5EF4-FFF2-40B4-BE49-F238E27FC236}">
              <a16:creationId xmlns:a16="http://schemas.microsoft.com/office/drawing/2014/main" id="{00000000-0008-0000-0700-0000BE020000}"/>
            </a:ext>
          </a:extLst>
        </xdr:cNvPr>
        <xdr:cNvSpPr txBox="1"/>
      </xdr:nvSpPr>
      <xdr:spPr>
        <a:xfrm>
          <a:off x="16370300" y="16265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171245</xdr:rowOff>
    </xdr:from>
    <xdr:to>
      <xdr:col>85</xdr:col>
      <xdr:colOff>177800</xdr:colOff>
      <xdr:row>95</xdr:row>
      <xdr:rowOff>101395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6268700" y="1628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145317</xdr:rowOff>
    </xdr:from>
    <xdr:to>
      <xdr:col>81</xdr:col>
      <xdr:colOff>50800</xdr:colOff>
      <xdr:row>94</xdr:row>
      <xdr:rowOff>7813</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4592300" y="16090167"/>
          <a:ext cx="889000" cy="33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16467</xdr:rowOff>
    </xdr:from>
    <xdr:to>
      <xdr:col>81</xdr:col>
      <xdr:colOff>101600</xdr:colOff>
      <xdr:row>95</xdr:row>
      <xdr:rowOff>118067</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54305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109194</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39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7813</xdr:rowOff>
    </xdr:from>
    <xdr:to>
      <xdr:col>76</xdr:col>
      <xdr:colOff>114300</xdr:colOff>
      <xdr:row>94</xdr:row>
      <xdr:rowOff>92739</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3703300" y="16124113"/>
          <a:ext cx="889000" cy="8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34804</xdr:rowOff>
    </xdr:from>
    <xdr:to>
      <xdr:col>76</xdr:col>
      <xdr:colOff>165100</xdr:colOff>
      <xdr:row>95</xdr:row>
      <xdr:rowOff>136404</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4541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127531</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41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92739</xdr:rowOff>
    </xdr:from>
    <xdr:to>
      <xdr:col>71</xdr:col>
      <xdr:colOff>177800</xdr:colOff>
      <xdr:row>94</xdr:row>
      <xdr:rowOff>168503</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flipV="1">
          <a:off x="12814300" y="16209039"/>
          <a:ext cx="889000" cy="7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34705</xdr:rowOff>
    </xdr:from>
    <xdr:to>
      <xdr:col>72</xdr:col>
      <xdr:colOff>38100</xdr:colOff>
      <xdr:row>95</xdr:row>
      <xdr:rowOff>136305</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3652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127432</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164729</xdr:rowOff>
    </xdr:from>
    <xdr:to>
      <xdr:col>67</xdr:col>
      <xdr:colOff>101600</xdr:colOff>
      <xdr:row>96</xdr:row>
      <xdr:rowOff>94879</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2763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86006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92867</xdr:rowOff>
    </xdr:from>
    <xdr:to>
      <xdr:col>85</xdr:col>
      <xdr:colOff>177800</xdr:colOff>
      <xdr:row>94</xdr:row>
      <xdr:rowOff>23017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6268700" y="1603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115744</xdr:rowOff>
    </xdr:from>
    <xdr:ext cx="534377" cy="259045"/>
    <xdr:sp macro="" textlink="">
      <xdr:nvSpPr>
        <xdr:cNvPr id="721" name="公債費該当値テキスト">
          <a:extLst>
            <a:ext uri="{FF2B5EF4-FFF2-40B4-BE49-F238E27FC236}">
              <a16:creationId xmlns:a16="http://schemas.microsoft.com/office/drawing/2014/main" id="{00000000-0008-0000-0700-0000D1020000}"/>
            </a:ext>
          </a:extLst>
        </xdr:cNvPr>
        <xdr:cNvSpPr txBox="1"/>
      </xdr:nvSpPr>
      <xdr:spPr>
        <a:xfrm>
          <a:off x="16370300" y="1588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94517</xdr:rowOff>
    </xdr:from>
    <xdr:to>
      <xdr:col>81</xdr:col>
      <xdr:colOff>101600</xdr:colOff>
      <xdr:row>94</xdr:row>
      <xdr:rowOff>24667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5430500" y="1603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41194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5214111" y="1581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128463</xdr:rowOff>
    </xdr:from>
    <xdr:to>
      <xdr:col>76</xdr:col>
      <xdr:colOff>165100</xdr:colOff>
      <xdr:row>94</xdr:row>
      <xdr:rowOff>58613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4541500" y="1607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75140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4325111" y="1584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41939</xdr:rowOff>
    </xdr:from>
    <xdr:to>
      <xdr:col>72</xdr:col>
      <xdr:colOff>38100</xdr:colOff>
      <xdr:row>94</xdr:row>
      <xdr:rowOff>143539</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3652500" y="1615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160066</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3436111" y="1593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117703</xdr:rowOff>
    </xdr:from>
    <xdr:to>
      <xdr:col>67</xdr:col>
      <xdr:colOff>101600</xdr:colOff>
      <xdr:row>95</xdr:row>
      <xdr:rowOff>47853</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2763500" y="1623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64380</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2547111" y="1600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60833</xdr:rowOff>
    </xdr:from>
    <xdr:to>
      <xdr:col>116</xdr:col>
      <xdr:colOff>62864</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547233"/>
          <a:ext cx="1269" cy="1107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171147</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686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7510</xdr:rowOff>
    </xdr:from>
    <xdr:ext cx="534377"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32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60833</xdr:rowOff>
    </xdr:from>
    <xdr:to>
      <xdr:col>116</xdr:col>
      <xdr:colOff>152400</xdr:colOff>
      <xdr:row>32</xdr:row>
      <xdr:rowOff>60833</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54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88597</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4322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65720</xdr:rowOff>
    </xdr:from>
    <xdr:to>
      <xdr:col>116</xdr:col>
      <xdr:colOff>114300</xdr:colOff>
      <xdr:row>38</xdr:row>
      <xdr:rowOff>167320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5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68509</xdr:rowOff>
    </xdr:from>
    <xdr:to>
      <xdr:col>112</xdr:col>
      <xdr:colOff>38100</xdr:colOff>
      <xdr:row>38</xdr:row>
      <xdr:rowOff>170109</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58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15186</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358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65217</xdr:rowOff>
    </xdr:from>
    <xdr:to>
      <xdr:col>107</xdr:col>
      <xdr:colOff>101600</xdr:colOff>
      <xdr:row>38</xdr:row>
      <xdr:rowOff>166817</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11894</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35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67137</xdr:rowOff>
    </xdr:from>
    <xdr:to>
      <xdr:col>102</xdr:col>
      <xdr:colOff>165100</xdr:colOff>
      <xdr:row>38</xdr:row>
      <xdr:rowOff>168737</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13814</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6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79436</xdr:rowOff>
    </xdr:from>
    <xdr:to>
      <xdr:col>98</xdr:col>
      <xdr:colOff>38100</xdr:colOff>
      <xdr:row>39</xdr:row>
      <xdr:rowOff>9586</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26113</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44147</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59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歳出総額を人口で除した住民一人当たりのコストは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604,658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円で、金額が大きい上位</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項目は、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民生費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総務費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土木費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で歳出総額に占める割合は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民生費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232,123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38.4%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年度は前年度と比較して増加した。主な要因は、低所得者支援・定額減税補足給付金の皆増や、公立保育園の民営化に伴う私立保育所運営負担金の増加等によるもの。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80,257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となっており、令和元年度以降増加し、令和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年度も前年度と比較して増加した。主な要因は、令和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年度に借入れた本庁舎及び松橋総合体育文化センターの大規模改修事業や令和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年度に借入れた小中学校建替事業の償還が本格化したこと等によるものである。</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79,709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年度は増加したが、令和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年度は前年度と比較して減少に転じた。主な要因は、松橋中学校、小川中学校、不知火小学校等の改築に伴う事業費の減</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等によるもの。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総務費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63,210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年度は新型コロナウイルス感染症対策に係る特別定額給付金事業の影響で大きい金額となっており、令和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年度は前年度と比較して増加した。主な要因は、退職手当組合負担金やふるさと応援寄附基金元金積立金の増額等によるもの。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土木費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46,219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円で割合は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年度までは減少していたが、令和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年度は前年度と比較して増加した。主な要因は、下水道事業会計負担金や道路新設改良工事費の増額等によるもの。</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「財政調整基金残高」について、令和</a:t>
          </a:r>
          <a:r>
            <a:rPr kumimoji="1" lang="en-US"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年度は歳計剰余金</a:t>
          </a:r>
          <a:r>
            <a:rPr kumimoji="1" lang="en-US"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407</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百万円、利子</a:t>
          </a:r>
          <a:r>
            <a:rPr kumimoji="1" lang="en-US"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a:t>
          </a:r>
          <a:r>
            <a:rPr kumimoji="1" lang="ja-JP" altLang="en-US"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てたが、基金取崩</a:t>
          </a:r>
          <a:r>
            <a:rPr kumimoji="1" lang="en-US"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500</a:t>
          </a:r>
          <a:r>
            <a:rPr kumimoji="1" lang="ja-JP" altLang="en-US"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百万円により</a:t>
          </a:r>
          <a:r>
            <a:rPr kumimoji="1" lang="en-US"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1.21</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歳入総額から歳出総額及び翌年度繰越財源を</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控除した「実質収支額」は、</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不知火小学校及び小川中学校校舎建替事業の完了に伴い</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前年度と比較して、地方債が減少したため歳入総額も減少したものの、それ以上に当該事業完了に伴う</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歳出総額</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が減少となったため、</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黒字</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836</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単年度収支に財政調整基金積立金と地方債繰上償還額を加えた額から財政調整基金取崩額を控除した「実質単年度収支」は、財政調整基金</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取り崩し</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500</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赤字</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613</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実質収支額の標準規模に対する割合を示す比率について、令和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全会計において、</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黒字の状況である。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下水道企業会計において繰出金が多額になっていることから、一般会計の負担軽減に向け、経営戦略等に基づく健全化が図られているか注視していく。</a:t>
          </a:r>
          <a:endPar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水道事業会計</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年度の水道料金改定を行った結果、令和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年度においても黒字決算となった。今後も一般会計からの基準外繰出金に頼らない財政運営が行われているか注視していく。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下水道事業会計</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一般会計からの繰出金依存しているため、維持管理費の節減や事務改善に取り組むはもとより、公債負担の基準見直しや使用料の改定等による経営戦略等に基づく健全化が図られているか注視していく。</a:t>
          </a:r>
          <a:endPar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介護保険特別会計</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財源調整として、基金を</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169</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百万円取崩したものの、</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244</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百万円積立てたことにより、介護給付費準備基金は</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1,861</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百万円（前年度比＋</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万円）となり、財政状況は良好である。</a:t>
          </a:r>
          <a:endPar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国民健康保険特別会計</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年度及び令和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歳入不足が生じ、赤字決算となっ</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ていたが、</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段階的な</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国民健康保険税の</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税率引上げにより、</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実質収支は黒字（＋</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百万円）に転じた。</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採算が確保できると見込んでいる。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36599126</v>
      </c>
      <c r="BO4" s="449"/>
      <c r="BP4" s="449"/>
      <c r="BQ4" s="449"/>
      <c r="BR4" s="449"/>
      <c r="BS4" s="449"/>
      <c r="BT4" s="449"/>
      <c r="BU4" s="450"/>
      <c r="BV4" s="448">
        <v>37320736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4.5</v>
      </c>
      <c r="CU4" s="589"/>
      <c r="CV4" s="589"/>
      <c r="CW4" s="589"/>
      <c r="CX4" s="589"/>
      <c r="CY4" s="589"/>
      <c r="CZ4" s="589"/>
      <c r="DA4" s="590"/>
      <c r="DB4" s="588">
        <v>5.3</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34076103</v>
      </c>
      <c r="BO5" s="420"/>
      <c r="BP5" s="420"/>
      <c r="BQ5" s="420"/>
      <c r="BR5" s="420"/>
      <c r="BS5" s="420"/>
      <c r="BT5" s="420"/>
      <c r="BU5" s="421"/>
      <c r="BV5" s="419">
        <v>35741796</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97.9</v>
      </c>
      <c r="CU5" s="417"/>
      <c r="CV5" s="417"/>
      <c r="CW5" s="417"/>
      <c r="CX5" s="417"/>
      <c r="CY5" s="417"/>
      <c r="CZ5" s="417"/>
      <c r="DA5" s="418"/>
      <c r="DB5" s="416">
        <v>96.1</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2523023</v>
      </c>
      <c r="BO6" s="420"/>
      <c r="BP6" s="420"/>
      <c r="BQ6" s="420"/>
      <c r="BR6" s="420"/>
      <c r="BS6" s="420"/>
      <c r="BT6" s="420"/>
      <c r="BU6" s="421"/>
      <c r="BV6" s="419">
        <v>1578940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98.1</v>
      </c>
      <c r="CU6" s="563"/>
      <c r="CV6" s="563"/>
      <c r="CW6" s="563"/>
      <c r="CX6" s="563"/>
      <c r="CY6" s="563"/>
      <c r="CZ6" s="563"/>
      <c r="DA6" s="564"/>
      <c r="DB6" s="562">
        <v>96.6</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1687379</v>
      </c>
      <c r="BO7" s="420"/>
      <c r="BP7" s="420"/>
      <c r="BQ7" s="420"/>
      <c r="BR7" s="420"/>
      <c r="BS7" s="420"/>
      <c r="BT7" s="420"/>
      <c r="BU7" s="421"/>
      <c r="BV7" s="419">
        <v>617026</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18545100</v>
      </c>
      <c r="CU7" s="420"/>
      <c r="CV7" s="420"/>
      <c r="CW7" s="420"/>
      <c r="CX7" s="420"/>
      <c r="CY7" s="420"/>
      <c r="CZ7" s="420"/>
      <c r="DA7" s="421"/>
      <c r="DB7" s="419">
        <v>18292778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835644</v>
      </c>
      <c r="BO8" s="420"/>
      <c r="BP8" s="420"/>
      <c r="BQ8" s="420"/>
      <c r="BR8" s="420"/>
      <c r="BS8" s="420"/>
      <c r="BT8" s="420"/>
      <c r="BU8" s="421"/>
      <c r="BV8" s="419">
        <v>961914</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v>
      </c>
      <c r="CU8" s="523"/>
      <c r="CV8" s="523"/>
      <c r="CW8" s="523"/>
      <c r="CX8" s="523"/>
      <c r="CY8" s="523"/>
      <c r="CZ8" s="523"/>
      <c r="DA8" s="524"/>
      <c r="DB8" s="522">
        <v>0.4</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57032</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-126270</v>
      </c>
      <c r="BO9" s="420"/>
      <c r="BP9" s="420"/>
      <c r="BQ9" s="420"/>
      <c r="BR9" s="420"/>
      <c r="BS9" s="420"/>
      <c r="BT9" s="420"/>
      <c r="BU9" s="421"/>
      <c r="BV9" s="419">
        <v>-71496</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18.600000000000001</v>
      </c>
      <c r="CU9" s="417"/>
      <c r="CV9" s="417"/>
      <c r="CW9" s="417"/>
      <c r="CX9" s="417"/>
      <c r="CY9" s="417"/>
      <c r="CZ9" s="417"/>
      <c r="DA9" s="418"/>
      <c r="DB9" s="416">
        <v>19.5</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59756</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13606</v>
      </c>
      <c r="BO10" s="420"/>
      <c r="BP10" s="420"/>
      <c r="BQ10" s="420"/>
      <c r="BR10" s="420"/>
      <c r="BS10" s="420"/>
      <c r="BT10" s="420"/>
      <c r="BU10" s="421"/>
      <c r="BV10" s="419">
        <v>5722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56356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500000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55380</v>
      </c>
      <c r="S13" s="507"/>
      <c r="T13" s="507"/>
      <c r="U13" s="507"/>
      <c r="V13" s="508"/>
      <c r="W13" s="509" t="s">
        <v>131</v>
      </c>
      <c r="X13" s="405"/>
      <c r="Y13" s="405"/>
      <c r="Z13" s="405"/>
      <c r="AA13" s="405"/>
      <c r="AB13" s="406"/>
      <c r="AC13" s="372">
        <v>4147</v>
      </c>
      <c r="AD13" s="373"/>
      <c r="AE13" s="373"/>
      <c r="AF13" s="373"/>
      <c r="AG13" s="374"/>
      <c r="AH13" s="372">
        <v>4643</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-612664</v>
      </c>
      <c r="BO13" s="420"/>
      <c r="BP13" s="420"/>
      <c r="BQ13" s="420"/>
      <c r="BR13" s="420"/>
      <c r="BS13" s="420"/>
      <c r="BT13" s="420"/>
      <c r="BU13" s="421"/>
      <c r="BV13" s="419">
        <v>-65774</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11</v>
      </c>
      <c r="CU13" s="417"/>
      <c r="CV13" s="417"/>
      <c r="CW13" s="417"/>
      <c r="CX13" s="417"/>
      <c r="CY13" s="417"/>
      <c r="CZ13" s="417"/>
      <c r="DA13" s="418"/>
      <c r="DB13" s="416">
        <v>10.7</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56956</v>
      </c>
      <c r="S14" s="507"/>
      <c r="T14" s="507"/>
      <c r="U14" s="507"/>
      <c r="V14" s="508"/>
      <c r="W14" s="510"/>
      <c r="X14" s="408"/>
      <c r="Y14" s="408"/>
      <c r="Z14" s="408"/>
      <c r="AA14" s="408"/>
      <c r="AB14" s="409"/>
      <c r="AC14" s="499">
        <v>15.3</v>
      </c>
      <c r="AD14" s="500"/>
      <c r="AE14" s="500"/>
      <c r="AF14" s="500"/>
      <c r="AG14" s="501"/>
      <c r="AH14" s="499">
        <v>16.2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30.4</v>
      </c>
      <c r="CU14" s="517"/>
      <c r="CV14" s="517"/>
      <c r="CW14" s="517"/>
      <c r="CX14" s="517"/>
      <c r="CY14" s="517"/>
      <c r="CZ14" s="517"/>
      <c r="DA14" s="518"/>
      <c r="DB14" s="516">
        <v>23.2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56115</v>
      </c>
      <c r="S15" s="507"/>
      <c r="T15" s="507"/>
      <c r="U15" s="507"/>
      <c r="V15" s="508"/>
      <c r="W15" s="509" t="s">
        <v>137</v>
      </c>
      <c r="X15" s="405"/>
      <c r="Y15" s="405"/>
      <c r="Z15" s="405"/>
      <c r="AA15" s="405"/>
      <c r="AB15" s="406"/>
      <c r="AC15" s="372">
        <v>6006</v>
      </c>
      <c r="AD15" s="373"/>
      <c r="AE15" s="373"/>
      <c r="AF15" s="373"/>
      <c r="AG15" s="374"/>
      <c r="AH15" s="372">
        <v>6315</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6809349</v>
      </c>
      <c r="BO15" s="449"/>
      <c r="BP15" s="449"/>
      <c r="BQ15" s="449"/>
      <c r="BR15" s="449"/>
      <c r="BS15" s="449"/>
      <c r="BT15" s="449"/>
      <c r="BU15" s="450"/>
      <c r="BV15" s="448">
        <v>6667075</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22.1</v>
      </c>
      <c r="AD16" s="500"/>
      <c r="AE16" s="500"/>
      <c r="AF16" s="500"/>
      <c r="AG16" s="501"/>
      <c r="AH16" s="499">
        <v>22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16786723</v>
      </c>
      <c r="BO16" s="420"/>
      <c r="BP16" s="420"/>
      <c r="BQ16" s="420"/>
      <c r="BR16" s="420"/>
      <c r="BS16" s="420"/>
      <c r="BT16" s="420"/>
      <c r="BU16" s="421"/>
      <c r="BV16" s="419">
        <v>16545204</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17017</v>
      </c>
      <c r="AD17" s="373"/>
      <c r="AE17" s="373"/>
      <c r="AF17" s="373"/>
      <c r="AG17" s="374"/>
      <c r="AH17" s="372">
        <v>17682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8517969</v>
      </c>
      <c r="BO17" s="420"/>
      <c r="BP17" s="420"/>
      <c r="BQ17" s="420"/>
      <c r="BR17" s="420"/>
      <c r="BS17" s="420"/>
      <c r="BT17" s="420"/>
      <c r="BU17" s="421"/>
      <c r="BV17" s="419">
        <v>8331616</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188.67</v>
      </c>
      <c r="M18" s="472"/>
      <c r="N18" s="472"/>
      <c r="O18" s="472"/>
      <c r="P18" s="472"/>
      <c r="Q18" s="472"/>
      <c r="R18" s="473"/>
      <c r="S18" s="473"/>
      <c r="T18" s="473"/>
      <c r="U18" s="473"/>
      <c r="V18" s="474"/>
      <c r="W18" s="490"/>
      <c r="X18" s="491"/>
      <c r="Y18" s="491"/>
      <c r="Z18" s="491"/>
      <c r="AA18" s="491"/>
      <c r="AB18" s="515"/>
      <c r="AC18" s="389">
        <v>62.6</v>
      </c>
      <c r="AD18" s="390"/>
      <c r="AE18" s="390"/>
      <c r="AF18" s="390"/>
      <c r="AG18" s="475"/>
      <c r="AH18" s="389">
        <v>61.7</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18309248</v>
      </c>
      <c r="BO18" s="420"/>
      <c r="BP18" s="420"/>
      <c r="BQ18" s="420"/>
      <c r="BR18" s="420"/>
      <c r="BS18" s="420"/>
      <c r="BT18" s="420"/>
      <c r="BU18" s="421"/>
      <c r="BV18" s="419">
        <v>17665952</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302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23838115</v>
      </c>
      <c r="BO19" s="420"/>
      <c r="BP19" s="420"/>
      <c r="BQ19" s="420"/>
      <c r="BR19" s="420"/>
      <c r="BS19" s="420"/>
      <c r="BT19" s="420"/>
      <c r="BU19" s="421"/>
      <c r="BV19" s="419">
        <v>22889564</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21535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40308704</v>
      </c>
      <c r="BO22" s="449"/>
      <c r="BP22" s="449"/>
      <c r="BQ22" s="449"/>
      <c r="BR22" s="449"/>
      <c r="BS22" s="449"/>
      <c r="BT22" s="449"/>
      <c r="BU22" s="450"/>
      <c r="BV22" s="448">
        <v>41291862</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31945248</v>
      </c>
      <c r="BO23" s="420"/>
      <c r="BP23" s="420"/>
      <c r="BQ23" s="420"/>
      <c r="BR23" s="420"/>
      <c r="BS23" s="420"/>
      <c r="BT23" s="420"/>
      <c r="BU23" s="421"/>
      <c r="BV23" s="419">
        <v>32184973</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8310</v>
      </c>
      <c r="R24" s="373"/>
      <c r="S24" s="373"/>
      <c r="T24" s="373"/>
      <c r="U24" s="373"/>
      <c r="V24" s="374"/>
      <c r="W24" s="462"/>
      <c r="X24" s="399"/>
      <c r="Y24" s="400"/>
      <c r="Z24" s="375" t="s">
        <v>162</v>
      </c>
      <c r="AA24" s="376"/>
      <c r="AB24" s="376"/>
      <c r="AC24" s="376"/>
      <c r="AD24" s="376"/>
      <c r="AE24" s="376"/>
      <c r="AF24" s="376"/>
      <c r="AG24" s="377"/>
      <c r="AH24" s="372">
        <v>377</v>
      </c>
      <c r="AI24" s="373"/>
      <c r="AJ24" s="373"/>
      <c r="AK24" s="373"/>
      <c r="AL24" s="374"/>
      <c r="AM24" s="372">
        <v>1200745</v>
      </c>
      <c r="AN24" s="373"/>
      <c r="AO24" s="373"/>
      <c r="AP24" s="373"/>
      <c r="AQ24" s="373"/>
      <c r="AR24" s="374"/>
      <c r="AS24" s="372">
        <v>3185</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31877592</v>
      </c>
      <c r="BO24" s="420"/>
      <c r="BP24" s="420"/>
      <c r="BQ24" s="420"/>
      <c r="BR24" s="420"/>
      <c r="BS24" s="420"/>
      <c r="BT24" s="420"/>
      <c r="BU24" s="421"/>
      <c r="BV24" s="419">
        <v>31948847</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2</v>
      </c>
      <c r="M25" s="373"/>
      <c r="N25" s="373"/>
      <c r="O25" s="373"/>
      <c r="P25" s="374"/>
      <c r="Q25" s="372">
        <v>6230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14848663</v>
      </c>
      <c r="BO25" s="449"/>
      <c r="BP25" s="449"/>
      <c r="BQ25" s="449"/>
      <c r="BR25" s="449"/>
      <c r="BS25" s="449"/>
      <c r="BT25" s="449"/>
      <c r="BU25" s="450"/>
      <c r="BV25" s="448">
        <v>13790602</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5730</v>
      </c>
      <c r="R26" s="373"/>
      <c r="S26" s="373"/>
      <c r="T26" s="373"/>
      <c r="U26" s="373"/>
      <c r="V26" s="374"/>
      <c r="W26" s="462"/>
      <c r="X26" s="399"/>
      <c r="Y26" s="400"/>
      <c r="Z26" s="375" t="s">
        <v>168</v>
      </c>
      <c r="AA26" s="430"/>
      <c r="AB26" s="430"/>
      <c r="AC26" s="430"/>
      <c r="AD26" s="430"/>
      <c r="AE26" s="430"/>
      <c r="AF26" s="430"/>
      <c r="AG26" s="431"/>
      <c r="AH26" s="372">
        <v>5</v>
      </c>
      <c r="AI26" s="373"/>
      <c r="AJ26" s="373"/>
      <c r="AK26" s="373"/>
      <c r="AL26" s="374"/>
      <c r="AM26" s="372">
        <v>17470</v>
      </c>
      <c r="AN26" s="373"/>
      <c r="AO26" s="373"/>
      <c r="AP26" s="373"/>
      <c r="AQ26" s="373"/>
      <c r="AR26" s="374"/>
      <c r="AS26" s="372">
        <v>3494</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4030</v>
      </c>
      <c r="R27" s="373"/>
      <c r="S27" s="373"/>
      <c r="T27" s="373"/>
      <c r="U27" s="373"/>
      <c r="V27" s="374"/>
      <c r="W27" s="462"/>
      <c r="X27" s="399"/>
      <c r="Y27" s="400"/>
      <c r="Z27" s="375" t="s">
        <v>171</v>
      </c>
      <c r="AA27" s="376"/>
      <c r="AB27" s="376"/>
      <c r="AC27" s="376"/>
      <c r="AD27" s="376"/>
      <c r="AE27" s="376"/>
      <c r="AF27" s="376"/>
      <c r="AG27" s="377"/>
      <c r="AH27" s="372">
        <v>2</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174</v>
      </c>
      <c r="F28" s="376"/>
      <c r="G28" s="376"/>
      <c r="H28" s="376"/>
      <c r="I28" s="376"/>
      <c r="J28" s="376"/>
      <c r="K28" s="377"/>
      <c r="L28" s="372">
        <v>1</v>
      </c>
      <c r="M28" s="373"/>
      <c r="N28" s="373"/>
      <c r="O28" s="373"/>
      <c r="P28" s="374"/>
      <c r="Q28" s="372">
        <v>3690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10445513</v>
      </c>
      <c r="BO28" s="449"/>
      <c r="BP28" s="449"/>
      <c r="BQ28" s="449"/>
      <c r="BR28" s="449"/>
      <c r="BS28" s="449"/>
      <c r="BT28" s="449"/>
      <c r="BU28" s="450"/>
      <c r="BV28" s="448">
        <v>10524500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177</v>
      </c>
      <c r="F29" s="376"/>
      <c r="G29" s="376"/>
      <c r="H29" s="376"/>
      <c r="I29" s="376"/>
      <c r="J29" s="376"/>
      <c r="K29" s="377"/>
      <c r="L29" s="372">
        <v>20</v>
      </c>
      <c r="M29" s="373"/>
      <c r="N29" s="373"/>
      <c r="O29" s="373"/>
      <c r="P29" s="374"/>
      <c r="Q29" s="372">
        <v>3480</v>
      </c>
      <c r="R29" s="373"/>
      <c r="S29" s="373"/>
      <c r="T29" s="373"/>
      <c r="U29" s="373"/>
      <c r="V29" s="374"/>
      <c r="W29" s="463"/>
      <c r="X29" s="464"/>
      <c r="Y29" s="465"/>
      <c r="Z29" s="375" t="s">
        <v>178</v>
      </c>
      <c r="AA29" s="376"/>
      <c r="AB29" s="376"/>
      <c r="AC29" s="376"/>
      <c r="AD29" s="376"/>
      <c r="AE29" s="376"/>
      <c r="AF29" s="376"/>
      <c r="AG29" s="377"/>
      <c r="AH29" s="372">
        <v>379</v>
      </c>
      <c r="AI29" s="373"/>
      <c r="AJ29" s="373"/>
      <c r="AK29" s="373"/>
      <c r="AL29" s="374"/>
      <c r="AM29" s="372">
        <v>1208971</v>
      </c>
      <c r="AN29" s="373"/>
      <c r="AO29" s="373"/>
      <c r="AP29" s="373"/>
      <c r="AQ29" s="373"/>
      <c r="AR29" s="374"/>
      <c r="AS29" s="372">
        <v>3190</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1148811</v>
      </c>
      <c r="BO29" s="420"/>
      <c r="BP29" s="420"/>
      <c r="BQ29" s="420"/>
      <c r="BR29" s="420"/>
      <c r="BS29" s="420"/>
      <c r="BT29" s="420"/>
      <c r="BU29" s="421"/>
      <c r="BV29" s="419">
        <v>1037353</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98.8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5497721</v>
      </c>
      <c r="BO30" s="454"/>
      <c r="BP30" s="454"/>
      <c r="BQ30" s="454"/>
      <c r="BR30" s="454"/>
      <c r="BS30" s="454"/>
      <c r="BT30" s="454"/>
      <c r="BU30" s="455"/>
      <c r="BV30" s="453">
        <v>5319300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熊本県市町村総合事務組合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有限会社アグリパーク豊野</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奨学金特別会計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上天草・宇城水道企業団</v>
      </c>
      <c r="BZ35" s="368"/>
      <c r="CA35" s="368"/>
      <c r="CB35" s="368"/>
      <c r="CC35" s="368"/>
      <c r="CD35" s="368"/>
      <c r="CE35" s="368"/>
      <c r="CF35" s="368"/>
      <c r="CG35" s="368"/>
      <c r="CH35" s="368"/>
      <c r="CI35" s="368"/>
      <c r="CJ35" s="368"/>
      <c r="CK35" s="368"/>
      <c r="CL35" s="368"/>
      <c r="CM35" s="368"/>
      <c r="CN35" s="169"/>
      <c r="CO35" s="367">
        <f t="shared" ref="CO35:CO43" si="3">IF(CQ35="","",CO34+1)</f>
        <v>15</v>
      </c>
      <c r="CP35" s="367"/>
      <c r="CQ35" s="368" t="str">
        <f>IF('各会計、関係団体の財政状況及び健全化判断比率'!BS8="","",'各会計、関係団体の財政状況及び健全化判断比率'!BS8)</f>
        <v>宇城土地開発公社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宇城広域連合（一般会計）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宇城広域連合（ふるさと市町村圏基金特別会計）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熊本県後期高齢者医療広域連合（一般会計）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熊本県後期高齢者医療広域連合（後期高齢者医療特別会計）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guWLLK5WEqXIapRS4oHRNk94+LK1HMI4Vuo7HrBY6aLkvvmwGHRuXnVEzl1CU5OcAJJRCCV2lT2ubGddmey7tQ==" saltValue="UleeLz7bLo5I/9S/ig1Ga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534</v>
      </c>
      <c r="D34" s="1151"/>
      <c r="E34" s="1152"/>
      <c r="F34" s="32">
        <v>4.8600000000000003</v>
      </c>
      <c r="G34" s="33">
        <v>4.78</v>
      </c>
      <c r="H34" s="33">
        <v>5.69</v>
      </c>
      <c r="I34" s="33">
        <v>5.25</v>
      </c>
      <c r="J34" s="34">
        <v>4.5</v>
      </c>
      <c r="K34" s="22"/>
      <c r="L34" s="22"/>
      <c r="M34" s="22"/>
      <c r="N34" s="22"/>
      <c r="O34" s="22"/>
      <c r="P34" s="22"/>
    </row>
    <row r="35" spans="1:16" ht="39" customHeight="1" x14ac:dyDescent="0.15">
      <c r="A35" s="22"/>
      <c r="B35" s="35"/>
      <c r="C35" s="1145" t="s">
        <v>535</v>
      </c>
      <c r="D35" s="1146"/>
      <c r="E35" s="1147"/>
      <c r="F35" s="36">
        <v>2.2000000000000002</v>
      </c>
      <c r="G35" s="37">
        <v>2.1</v>
      </c>
      <c r="H35" s="37">
        <v>2.08</v>
      </c>
      <c r="I35" s="37">
        <v>2.6</v>
      </c>
      <c r="J35" s="38">
        <v>2.79</v>
      </c>
      <c r="K35" s="22"/>
      <c r="L35" s="22"/>
      <c r="M35" s="22"/>
      <c r="N35" s="22"/>
      <c r="O35" s="22"/>
      <c r="P35" s="22"/>
    </row>
    <row r="36" spans="1:16" ht="39" customHeight="1" x14ac:dyDescent="0.15">
      <c r="A36" s="22"/>
      <c r="B36" s="35"/>
      <c r="C36" s="1145" t="s">
        <v>536</v>
      </c>
      <c r="D36" s="1146"/>
      <c r="E36" s="1147"/>
      <c r="F36" s="36">
        <v>0.7</v>
      </c>
      <c r="G36" s="37">
        <v>1.98</v>
      </c>
      <c r="H36" s="37">
        <v>1.8</v>
      </c>
      <c r="I36" s="37">
        <v>2.04</v>
      </c>
      <c r="J36" s="38">
        <v>1.82</v>
      </c>
      <c r="K36" s="22"/>
      <c r="L36" s="22"/>
      <c r="M36" s="22"/>
      <c r="N36" s="22"/>
      <c r="O36" s="22"/>
      <c r="P36" s="22"/>
    </row>
    <row r="37" spans="1:16" ht="39" customHeight="1" x14ac:dyDescent="0.15">
      <c r="A37" s="22"/>
      <c r="B37" s="35"/>
      <c r="C37" s="1145" t="s">
        <v>537</v>
      </c>
      <c r="D37" s="1146"/>
      <c r="E37" s="1147"/>
      <c r="F37" s="36">
        <v>2.1</v>
      </c>
      <c r="G37" s="37">
        <v>2.37</v>
      </c>
      <c r="H37" s="37">
        <v>2.99</v>
      </c>
      <c r="I37" s="37">
        <v>2.66</v>
      </c>
      <c r="J37" s="38">
        <v>0.83</v>
      </c>
      <c r="K37" s="22"/>
      <c r="L37" s="22"/>
      <c r="M37" s="22"/>
      <c r="N37" s="22"/>
      <c r="O37" s="22"/>
      <c r="P37" s="22"/>
    </row>
    <row r="38" spans="1:16" ht="39" customHeight="1" x14ac:dyDescent="0.15">
      <c r="A38" s="22"/>
      <c r="B38" s="35"/>
      <c r="C38" s="1145" t="s">
        <v>538</v>
      </c>
      <c r="D38" s="1146"/>
      <c r="E38" s="1147"/>
      <c r="F38" s="36">
        <v>0.19</v>
      </c>
      <c r="G38" s="37">
        <v>0.01</v>
      </c>
      <c r="H38" s="37" t="s">
        <v>539</v>
      </c>
      <c r="I38" s="37" t="s">
        <v>540</v>
      </c>
      <c r="J38" s="38">
        <v>0.05</v>
      </c>
      <c r="K38" s="22"/>
      <c r="L38" s="22"/>
      <c r="M38" s="22"/>
      <c r="N38" s="22"/>
      <c r="O38" s="22"/>
      <c r="P38" s="22"/>
    </row>
    <row r="39" spans="1:16" ht="39" customHeight="1" x14ac:dyDescent="0.15">
      <c r="A39" s="22"/>
      <c r="B39" s="35"/>
      <c r="C39" s="1145" t="s">
        <v>541</v>
      </c>
      <c r="D39" s="1146"/>
      <c r="E39" s="1147"/>
      <c r="F39" s="36">
        <v>0.03</v>
      </c>
      <c r="G39" s="37">
        <v>0.03</v>
      </c>
      <c r="H39" s="37">
        <v>0.04</v>
      </c>
      <c r="I39" s="37">
        <v>0.04</v>
      </c>
      <c r="J39" s="38">
        <v>0.03</v>
      </c>
      <c r="K39" s="22"/>
      <c r="L39" s="22"/>
      <c r="M39" s="22"/>
      <c r="N39" s="22"/>
      <c r="O39" s="22"/>
      <c r="P39" s="22"/>
    </row>
    <row r="40" spans="1:16" ht="39" customHeight="1" x14ac:dyDescent="0.15">
      <c r="A40" s="22"/>
      <c r="B40" s="35"/>
      <c r="C40" s="1145" t="s">
        <v>542</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543</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544</v>
      </c>
      <c r="D43" s="1149"/>
      <c r="E43" s="1150"/>
      <c r="F43" s="41">
        <v>2.5099999999999998</v>
      </c>
      <c r="G43" s="42">
        <v>1.98</v>
      </c>
      <c r="H43" s="42">
        <v>1.98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DC6sn2ws4wbpDwx1NsW0PQbNGc0Nc2qQ9bHn5pffp8q+WzwqE+rj9rg4i5UC/TtNZ+Jt/n1/nJkU95xYW2OZdA==" saltValue="K/VDJNohJGO41nXXNvPXI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3977</v>
      </c>
      <c r="L45" s="60">
        <v>4223</v>
      </c>
      <c r="M45" s="60">
        <v>4494</v>
      </c>
      <c r="N45" s="60">
        <v>4576</v>
      </c>
      <c r="O45" s="61">
        <v>4531</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488</v>
      </c>
      <c r="L47" s="64" t="s">
        <v>488</v>
      </c>
      <c r="M47" s="64" t="s">
        <v>488</v>
      </c>
      <c r="N47" s="64" t="s">
        <v>488</v>
      </c>
      <c r="O47" s="65" t="s">
        <v>488</v>
      </c>
      <c r="P47" s="48"/>
      <c r="Q47" s="48"/>
      <c r="R47" s="48"/>
      <c r="S47" s="48"/>
      <c r="T47" s="48"/>
      <c r="U47" s="48"/>
    </row>
    <row r="48" spans="1:21" ht="30.75" customHeight="1" x14ac:dyDescent="0.15">
      <c r="A48" s="48"/>
      <c r="B48" s="1178"/>
      <c r="C48" s="1179"/>
      <c r="D48" s="62"/>
      <c r="E48" s="1155" t="s">
        <v>13</v>
      </c>
      <c r="F48" s="1155"/>
      <c r="G48" s="1155"/>
      <c r="H48" s="1155"/>
      <c r="I48" s="1155"/>
      <c r="J48" s="1156"/>
      <c r="K48" s="63">
        <v>949</v>
      </c>
      <c r="L48" s="64">
        <v>839</v>
      </c>
      <c r="M48" s="64">
        <v>646</v>
      </c>
      <c r="N48" s="64">
        <v>650</v>
      </c>
      <c r="O48" s="65">
        <v>702</v>
      </c>
      <c r="P48" s="48"/>
      <c r="Q48" s="48"/>
      <c r="R48" s="48"/>
      <c r="S48" s="48"/>
      <c r="T48" s="48"/>
      <c r="U48" s="48"/>
    </row>
    <row r="49" spans="1:21" ht="30.75" customHeight="1" x14ac:dyDescent="0.15">
      <c r="A49" s="48"/>
      <c r="B49" s="1178"/>
      <c r="C49" s="1179"/>
      <c r="D49" s="62"/>
      <c r="E49" s="1155" t="s">
        <v>14</v>
      </c>
      <c r="F49" s="1155"/>
      <c r="G49" s="1155"/>
      <c r="H49" s="1155"/>
      <c r="I49" s="1155"/>
      <c r="J49" s="1156"/>
      <c r="K49" s="63">
        <v>67</v>
      </c>
      <c r="L49" s="64">
        <v>91</v>
      </c>
      <c r="M49" s="64">
        <v>183</v>
      </c>
      <c r="N49" s="64">
        <v>196</v>
      </c>
      <c r="O49" s="65">
        <v>185</v>
      </c>
      <c r="P49" s="48"/>
      <c r="Q49" s="48"/>
      <c r="R49" s="48"/>
      <c r="S49" s="48"/>
      <c r="T49" s="48"/>
      <c r="U49" s="48"/>
    </row>
    <row r="50" spans="1:21" ht="30.75" customHeight="1" x14ac:dyDescent="0.15">
      <c r="A50" s="48"/>
      <c r="B50" s="1178"/>
      <c r="C50" s="1179"/>
      <c r="D50" s="62"/>
      <c r="E50" s="1155" t="s">
        <v>15</v>
      </c>
      <c r="F50" s="1155"/>
      <c r="G50" s="1155"/>
      <c r="H50" s="1155"/>
      <c r="I50" s="1155"/>
      <c r="J50" s="1156"/>
      <c r="K50" s="63">
        <v>10</v>
      </c>
      <c r="L50" s="64">
        <v>56</v>
      </c>
      <c r="M50" s="64">
        <v>50</v>
      </c>
      <c r="N50" s="64">
        <v>28</v>
      </c>
      <c r="O50" s="65">
        <v>13</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488</v>
      </c>
      <c r="L51" s="64" t="s">
        <v>488</v>
      </c>
      <c r="M51" s="64" t="s">
        <v>488</v>
      </c>
      <c r="N51" s="64" t="s">
        <v>488</v>
      </c>
      <c r="O51" s="65" t="s">
        <v>488</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3613</v>
      </c>
      <c r="L52" s="64">
        <v>3647</v>
      </c>
      <c r="M52" s="64">
        <v>3799</v>
      </c>
      <c r="N52" s="64">
        <v>3877</v>
      </c>
      <c r="O52" s="65">
        <v>3720</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1390</v>
      </c>
      <c r="L53" s="69">
        <v>1562</v>
      </c>
      <c r="M53" s="69">
        <v>1574</v>
      </c>
      <c r="N53" s="69">
        <v>1573</v>
      </c>
      <c r="O53" s="70">
        <v>1711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QY9iqipCRvXNtcwut/JyELxilhpoqJscFoYMnGqRJHk+ZYPT9pDT6fB5TUVhEAzoNldt+QLgjeI94fPmfIWYMA==" saltValue="jTjCtZLewQJ57PdmSjaAW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96" t="s">
        <v>30</v>
      </c>
      <c r="C41" s="1197"/>
      <c r="D41" s="105"/>
      <c r="E41" s="1198" t="s">
        <v>31</v>
      </c>
      <c r="F41" s="1198"/>
      <c r="G41" s="1198"/>
      <c r="H41" s="1199"/>
      <c r="I41" s="343">
        <v>41989</v>
      </c>
      <c r="J41" s="344">
        <v>42782</v>
      </c>
      <c r="K41" s="344">
        <v>41217</v>
      </c>
      <c r="L41" s="344">
        <v>41322</v>
      </c>
      <c r="M41" s="345">
        <v>40331</v>
      </c>
    </row>
    <row r="42" spans="2:13" ht="27.75" customHeight="1" x14ac:dyDescent="0.15">
      <c r="B42" s="1186"/>
      <c r="C42" s="1187"/>
      <c r="D42" s="106"/>
      <c r="E42" s="1190" t="s">
        <v>32</v>
      </c>
      <c r="F42" s="1190"/>
      <c r="G42" s="1190"/>
      <c r="H42" s="1191"/>
      <c r="I42" s="346">
        <v>65</v>
      </c>
      <c r="J42" s="347">
        <v>65</v>
      </c>
      <c r="K42" s="347">
        <v>54</v>
      </c>
      <c r="L42" s="347">
        <v>43</v>
      </c>
      <c r="M42" s="348">
        <v>32</v>
      </c>
    </row>
    <row r="43" spans="2:13" ht="27.75" customHeight="1" x14ac:dyDescent="0.15">
      <c r="B43" s="1186"/>
      <c r="C43" s="1187"/>
      <c r="D43" s="106"/>
      <c r="E43" s="1190" t="s">
        <v>33</v>
      </c>
      <c r="F43" s="1190"/>
      <c r="G43" s="1190"/>
      <c r="H43" s="1191"/>
      <c r="I43" s="346">
        <v>7097</v>
      </c>
      <c r="J43" s="347">
        <v>8458</v>
      </c>
      <c r="K43" s="347">
        <v>7349</v>
      </c>
      <c r="L43" s="347">
        <v>6543</v>
      </c>
      <c r="M43" s="348">
        <v>7192</v>
      </c>
    </row>
    <row r="44" spans="2:13" ht="27.75" customHeight="1" x14ac:dyDescent="0.15">
      <c r="B44" s="1186"/>
      <c r="C44" s="1187"/>
      <c r="D44" s="106"/>
      <c r="E44" s="1190" t="s">
        <v>34</v>
      </c>
      <c r="F44" s="1190"/>
      <c r="G44" s="1190"/>
      <c r="H44" s="1191"/>
      <c r="I44" s="346">
        <v>732</v>
      </c>
      <c r="J44" s="347">
        <v>1746</v>
      </c>
      <c r="K44" s="347">
        <v>3970</v>
      </c>
      <c r="L44" s="347">
        <v>5827</v>
      </c>
      <c r="M44" s="348">
        <v>6122</v>
      </c>
    </row>
    <row r="45" spans="2:13" ht="27.75" customHeight="1" x14ac:dyDescent="0.15">
      <c r="B45" s="1186"/>
      <c r="C45" s="1187"/>
      <c r="D45" s="106"/>
      <c r="E45" s="1190" t="s">
        <v>35</v>
      </c>
      <c r="F45" s="1190"/>
      <c r="G45" s="1190"/>
      <c r="H45" s="1191"/>
      <c r="I45" s="346">
        <v>3196</v>
      </c>
      <c r="J45" s="347">
        <v>2643</v>
      </c>
      <c r="K45" s="347">
        <v>2766</v>
      </c>
      <c r="L45" s="347">
        <v>3133</v>
      </c>
      <c r="M45" s="348">
        <v>3130</v>
      </c>
    </row>
    <row r="46" spans="2:13" ht="27.75" customHeight="1" x14ac:dyDescent="0.15">
      <c r="B46" s="1186"/>
      <c r="C46" s="1187"/>
      <c r="D46" s="107"/>
      <c r="E46" s="1190" t="s">
        <v>36</v>
      </c>
      <c r="F46" s="1190"/>
      <c r="G46" s="1190"/>
      <c r="H46" s="1191"/>
      <c r="I46" s="346" t="s">
        <v>488</v>
      </c>
      <c r="J46" s="347" t="s">
        <v>488</v>
      </c>
      <c r="K46" s="347" t="s">
        <v>488</v>
      </c>
      <c r="L46" s="347" t="s">
        <v>488</v>
      </c>
      <c r="M46" s="348" t="s">
        <v>488</v>
      </c>
    </row>
    <row r="47" spans="2:13" ht="27.75" customHeight="1" x14ac:dyDescent="0.15">
      <c r="B47" s="1186"/>
      <c r="C47" s="1187"/>
      <c r="D47" s="108"/>
      <c r="E47" s="1200" t="s">
        <v>37</v>
      </c>
      <c r="F47" s="1201"/>
      <c r="G47" s="1201"/>
      <c r="H47" s="1202"/>
      <c r="I47" s="346" t="s">
        <v>488</v>
      </c>
      <c r="J47" s="347" t="s">
        <v>488</v>
      </c>
      <c r="K47" s="347" t="s">
        <v>488</v>
      </c>
      <c r="L47" s="347" t="s">
        <v>488</v>
      </c>
      <c r="M47" s="348" t="s">
        <v>488</v>
      </c>
    </row>
    <row r="48" spans="2:13" ht="27.75" customHeight="1" x14ac:dyDescent="0.15">
      <c r="B48" s="1186"/>
      <c r="C48" s="1187"/>
      <c r="D48" s="106"/>
      <c r="E48" s="1190" t="s">
        <v>38</v>
      </c>
      <c r="F48" s="1190"/>
      <c r="G48" s="1190"/>
      <c r="H48" s="1191"/>
      <c r="I48" s="346" t="s">
        <v>488</v>
      </c>
      <c r="J48" s="347" t="s">
        <v>488</v>
      </c>
      <c r="K48" s="347" t="s">
        <v>488</v>
      </c>
      <c r="L48" s="347" t="s">
        <v>488</v>
      </c>
      <c r="M48" s="348" t="s">
        <v>488</v>
      </c>
    </row>
    <row r="49" spans="2:13" ht="27.75" customHeight="1" x14ac:dyDescent="0.15">
      <c r="B49" s="1188"/>
      <c r="C49" s="1189"/>
      <c r="D49" s="106"/>
      <c r="E49" s="1190" t="s">
        <v>39</v>
      </c>
      <c r="F49" s="1190"/>
      <c r="G49" s="1190"/>
      <c r="H49" s="1191"/>
      <c r="I49" s="346" t="s">
        <v>488</v>
      </c>
      <c r="J49" s="347" t="s">
        <v>488</v>
      </c>
      <c r="K49" s="347" t="s">
        <v>488</v>
      </c>
      <c r="L49" s="347" t="s">
        <v>488</v>
      </c>
      <c r="M49" s="348" t="s">
        <v>488</v>
      </c>
    </row>
    <row r="50" spans="2:13" ht="27.75" customHeight="1" x14ac:dyDescent="0.15">
      <c r="B50" s="1184" t="s">
        <v>40</v>
      </c>
      <c r="C50" s="1185"/>
      <c r="D50" s="109"/>
      <c r="E50" s="1190" t="s">
        <v>41</v>
      </c>
      <c r="F50" s="1190"/>
      <c r="G50" s="1190"/>
      <c r="H50" s="1191"/>
      <c r="I50" s="346">
        <v>12981</v>
      </c>
      <c r="J50" s="347">
        <v>13044</v>
      </c>
      <c r="K50" s="347">
        <v>13872</v>
      </c>
      <c r="L50" s="347">
        <v>15479</v>
      </c>
      <c r="M50" s="348">
        <v>15904</v>
      </c>
    </row>
    <row r="51" spans="2:13" ht="27.75" customHeight="1" x14ac:dyDescent="0.15">
      <c r="B51" s="1186"/>
      <c r="C51" s="1187"/>
      <c r="D51" s="106"/>
      <c r="E51" s="1190" t="s">
        <v>42</v>
      </c>
      <c r="F51" s="1190"/>
      <c r="G51" s="1190"/>
      <c r="H51" s="1191"/>
      <c r="I51" s="346">
        <v>1098</v>
      </c>
      <c r="J51" s="347">
        <v>1277</v>
      </c>
      <c r="K51" s="347">
        <v>1208</v>
      </c>
      <c r="L51" s="347">
        <v>1132</v>
      </c>
      <c r="M51" s="348">
        <v>1053</v>
      </c>
    </row>
    <row r="52" spans="2:13" ht="27.75" customHeight="1" x14ac:dyDescent="0.15">
      <c r="B52" s="1188"/>
      <c r="C52" s="1189"/>
      <c r="D52" s="106"/>
      <c r="E52" s="1190" t="s">
        <v>43</v>
      </c>
      <c r="F52" s="1190"/>
      <c r="G52" s="1190"/>
      <c r="H52" s="1191"/>
      <c r="I52" s="346">
        <v>36870</v>
      </c>
      <c r="J52" s="347">
        <v>37988</v>
      </c>
      <c r="K52" s="347">
        <v>37003</v>
      </c>
      <c r="L52" s="347">
        <v>36890</v>
      </c>
      <c r="M52" s="348">
        <v>35312</v>
      </c>
    </row>
    <row r="53" spans="2:13" ht="27.75" customHeight="1" thickBot="1" x14ac:dyDescent="0.2">
      <c r="B53" s="1192" t="s">
        <v>19</v>
      </c>
      <c r="C53" s="1193"/>
      <c r="D53" s="110"/>
      <c r="E53" s="1194" t="s">
        <v>44</v>
      </c>
      <c r="F53" s="1194"/>
      <c r="G53" s="1194"/>
      <c r="H53" s="1195"/>
      <c r="I53" s="349">
        <v>2131</v>
      </c>
      <c r="J53" s="350">
        <v>3386</v>
      </c>
      <c r="K53" s="350">
        <v>3273</v>
      </c>
      <c r="L53" s="350">
        <v>3368</v>
      </c>
      <c r="M53" s="351">
        <v>4539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0ziBD8pS3t2bTX1z/Oc/CVfE5qMkCgEcq2igP3YfKa/bpCht6zHgQtYgQx+lnISFM20bA0Aheiqlkaufnsq+DQ==" saltValue="U9PuxLD+Am35cC31MSq9D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10000</v>
      </c>
      <c r="G55" s="352">
        <v>10525</v>
      </c>
      <c r="H55" s="353">
        <v>10446</v>
      </c>
    </row>
    <row r="56" spans="2:8" ht="52.5" customHeight="1" x14ac:dyDescent="0.15">
      <c r="B56" s="122"/>
      <c r="C56" s="1213" t="s">
        <v>47</v>
      </c>
      <c r="D56" s="1213"/>
      <c r="E56" s="1214"/>
      <c r="F56" s="354">
        <v>733</v>
      </c>
      <c r="G56" s="354">
        <v>1037</v>
      </c>
      <c r="H56" s="355">
        <v>1149</v>
      </c>
    </row>
    <row r="57" spans="2:8" ht="53.25" customHeight="1" x14ac:dyDescent="0.15">
      <c r="B57" s="122"/>
      <c r="C57" s="1215" t="s">
        <v>48</v>
      </c>
      <c r="D57" s="1215"/>
      <c r="E57" s="1216"/>
      <c r="F57" s="356">
        <v>4880</v>
      </c>
      <c r="G57" s="356">
        <v>5319</v>
      </c>
      <c r="H57" s="357">
        <v>5498</v>
      </c>
    </row>
    <row r="58" spans="2:8" ht="45.75" customHeight="1" x14ac:dyDescent="0.15">
      <c r="B58" s="123"/>
      <c r="C58" s="1203" t="s">
        <v>559</v>
      </c>
      <c r="D58" s="1204"/>
      <c r="E58" s="1205"/>
      <c r="F58" s="358">
        <v>3346</v>
      </c>
      <c r="G58" s="358">
        <v>3281</v>
      </c>
      <c r="H58" s="359">
        <v>3176</v>
      </c>
    </row>
    <row r="59" spans="2:8" ht="45.75" customHeight="1" x14ac:dyDescent="0.15">
      <c r="B59" s="123"/>
      <c r="C59" s="1203" t="s">
        <v>560</v>
      </c>
      <c r="D59" s="1204"/>
      <c r="E59" s="1205"/>
      <c r="F59" s="358">
        <v>745</v>
      </c>
      <c r="G59" s="358">
        <v>911</v>
      </c>
      <c r="H59" s="359">
        <v>1062</v>
      </c>
    </row>
    <row r="60" spans="2:8" ht="45.75" customHeight="1" x14ac:dyDescent="0.15">
      <c r="B60" s="123"/>
      <c r="C60" s="1203" t="s">
        <v>561</v>
      </c>
      <c r="D60" s="1204"/>
      <c r="E60" s="1205"/>
      <c r="F60" s="358">
        <v>162</v>
      </c>
      <c r="G60" s="358">
        <v>325</v>
      </c>
      <c r="H60" s="359">
        <v>491</v>
      </c>
    </row>
    <row r="61" spans="2:8" ht="45.75" customHeight="1" x14ac:dyDescent="0.15">
      <c r="B61" s="123"/>
      <c r="C61" s="1203" t="s">
        <v>562</v>
      </c>
      <c r="D61" s="1204"/>
      <c r="E61" s="1205"/>
      <c r="F61" s="358">
        <v>321</v>
      </c>
      <c r="G61" s="358">
        <v>320</v>
      </c>
      <c r="H61" s="359">
        <v>317</v>
      </c>
    </row>
    <row r="62" spans="2:8" ht="45.75" customHeight="1" thickBot="1" x14ac:dyDescent="0.2">
      <c r="B62" s="124"/>
      <c r="C62" s="1206" t="s">
        <v>563</v>
      </c>
      <c r="D62" s="1207"/>
      <c r="E62" s="1208"/>
      <c r="F62" s="360">
        <v>27</v>
      </c>
      <c r="G62" s="360">
        <v>191</v>
      </c>
      <c r="H62" s="361">
        <v>150</v>
      </c>
    </row>
    <row r="63" spans="2:8" ht="52.5" customHeight="1" thickBot="1" x14ac:dyDescent="0.2">
      <c r="B63" s="125"/>
      <c r="C63" s="1209" t="s">
        <v>49</v>
      </c>
      <c r="D63" s="1209"/>
      <c r="E63" s="1210"/>
      <c r="F63" s="362">
        <v>15613</v>
      </c>
      <c r="G63" s="362">
        <v>16881</v>
      </c>
      <c r="H63" s="363">
        <v>17092</v>
      </c>
    </row>
    <row r="64" spans="2:8" x14ac:dyDescent="0.15"/>
  </sheetData>
  <sheetProtection algorithmName="SHA-512" hashValue="P1aTxu/MRnQQD/vSAnJMpc1X6TM+0Q+8p9w1PNT2I691FOdVNL/zThwtxRSjPysIaTGFjbfgUf/WstaYVO8oAA==" saltValue="9lXm20f5RyNbVSebXv8SE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173994</v>
      </c>
      <c r="E3" s="144"/>
      <c r="F3" s="145">
        <v>70329</v>
      </c>
      <c r="G3" s="146"/>
      <c r="H3" s="147"/>
    </row>
    <row r="4" spans="1:8" x14ac:dyDescent="0.15">
      <c r="A4" s="148"/>
      <c r="B4" s="149"/>
      <c r="C4" s="150"/>
      <c r="D4" s="151">
        <v>49305</v>
      </c>
      <c r="E4" s="152"/>
      <c r="F4" s="153">
        <v>39403</v>
      </c>
      <c r="G4" s="154"/>
      <c r="H4" s="155"/>
    </row>
    <row r="5" spans="1:8" x14ac:dyDescent="0.15">
      <c r="A5" s="136" t="s">
        <v>520</v>
      </c>
      <c r="B5" s="141"/>
      <c r="C5" s="142"/>
      <c r="D5" s="143">
        <v>127432</v>
      </c>
      <c r="E5" s="144"/>
      <c r="F5" s="145">
        <v>71871</v>
      </c>
      <c r="G5" s="146"/>
      <c r="H5" s="147"/>
    </row>
    <row r="6" spans="1:8" x14ac:dyDescent="0.15">
      <c r="A6" s="148"/>
      <c r="B6" s="149"/>
      <c r="C6" s="150"/>
      <c r="D6" s="151">
        <v>67771</v>
      </c>
      <c r="E6" s="152"/>
      <c r="F6" s="153">
        <v>38232</v>
      </c>
      <c r="G6" s="154"/>
      <c r="H6" s="155"/>
    </row>
    <row r="7" spans="1:8" x14ac:dyDescent="0.15">
      <c r="A7" s="136" t="s">
        <v>521</v>
      </c>
      <c r="B7" s="141"/>
      <c r="C7" s="142"/>
      <c r="D7" s="143">
        <v>73486</v>
      </c>
      <c r="E7" s="144"/>
      <c r="F7" s="145">
        <v>71807</v>
      </c>
      <c r="G7" s="146"/>
      <c r="H7" s="147"/>
    </row>
    <row r="8" spans="1:8" x14ac:dyDescent="0.15">
      <c r="A8" s="148"/>
      <c r="B8" s="149"/>
      <c r="C8" s="150"/>
      <c r="D8" s="151">
        <v>39215</v>
      </c>
      <c r="E8" s="152"/>
      <c r="F8" s="153">
        <v>37333</v>
      </c>
      <c r="G8" s="154"/>
      <c r="H8" s="155"/>
    </row>
    <row r="9" spans="1:8" x14ac:dyDescent="0.15">
      <c r="A9" s="136" t="s">
        <v>522</v>
      </c>
      <c r="B9" s="141"/>
      <c r="C9" s="142"/>
      <c r="D9" s="143">
        <v>112902</v>
      </c>
      <c r="E9" s="144"/>
      <c r="F9" s="145">
        <v>80821</v>
      </c>
      <c r="G9" s="146"/>
      <c r="H9" s="147"/>
    </row>
    <row r="10" spans="1:8" x14ac:dyDescent="0.15">
      <c r="A10" s="148"/>
      <c r="B10" s="149"/>
      <c r="C10" s="150"/>
      <c r="D10" s="151">
        <v>38853</v>
      </c>
      <c r="E10" s="152"/>
      <c r="F10" s="153">
        <v>49586</v>
      </c>
      <c r="G10" s="154"/>
      <c r="H10" s="155"/>
    </row>
    <row r="11" spans="1:8" x14ac:dyDescent="0.15">
      <c r="A11" s="136" t="s">
        <v>523</v>
      </c>
      <c r="B11" s="141"/>
      <c r="C11" s="142"/>
      <c r="D11" s="143">
        <v>73129</v>
      </c>
      <c r="E11" s="144"/>
      <c r="F11" s="145">
        <v>79840</v>
      </c>
      <c r="G11" s="146"/>
      <c r="H11" s="147"/>
    </row>
    <row r="12" spans="1:8" x14ac:dyDescent="0.15">
      <c r="A12" s="148"/>
      <c r="B12" s="149"/>
      <c r="C12" s="156"/>
      <c r="D12" s="151">
        <v>26835</v>
      </c>
      <c r="E12" s="152"/>
      <c r="F12" s="153">
        <v>45238</v>
      </c>
      <c r="G12" s="154"/>
      <c r="H12" s="155"/>
    </row>
    <row r="13" spans="1:8" x14ac:dyDescent="0.15">
      <c r="A13" s="136"/>
      <c r="B13" s="141"/>
      <c r="C13" s="157"/>
      <c r="D13" s="158">
        <v>112189</v>
      </c>
      <c r="E13" s="159"/>
      <c r="F13" s="160">
        <v>74934</v>
      </c>
      <c r="G13" s="161"/>
      <c r="H13" s="147"/>
    </row>
    <row r="14" spans="1:8" x14ac:dyDescent="0.15">
      <c r="A14" s="148"/>
      <c r="B14" s="149"/>
      <c r="C14" s="150"/>
      <c r="D14" s="151">
        <v>44396</v>
      </c>
      <c r="E14" s="152"/>
      <c r="F14" s="153">
        <v>41958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4.87</v>
      </c>
      <c r="C19" s="162">
        <f>ROUND(VALUE(SUBSTITUTE(実質収支比率等に係る経年分析!G$48,"▲","-")),2)</f>
        <v>4.79</v>
      </c>
      <c r="D19" s="162">
        <f>ROUND(VALUE(SUBSTITUTE(実質収支比率等に係る経年分析!H$48,"▲","-")),2)</f>
        <v>5.7</v>
      </c>
      <c r="E19" s="162">
        <f>ROUND(VALUE(SUBSTITUTE(実質収支比率等に係る経年分析!I$48,"▲","-")),2)</f>
        <v>5.26</v>
      </c>
      <c r="F19" s="162">
        <f>ROUND(VALUE(SUBSTITUTE(実質収支比率等に係る経年分析!J$48,"▲","-")),2)</f>
        <v>4.51</v>
      </c>
    </row>
    <row r="20" spans="1:11" x14ac:dyDescent="0.15">
      <c r="A20" s="162" t="s">
        <v>53</v>
      </c>
      <c r="B20" s="162">
        <f>ROUND(VALUE(SUBSTITUTE(実質収支比率等に係る経年分析!F$47,"▲","-")),2)</f>
        <v>51.67</v>
      </c>
      <c r="C20" s="162">
        <f>ROUND(VALUE(SUBSTITUTE(実質収支比率等に係る経年分析!G$47,"▲","-")),2)</f>
        <v>52.13</v>
      </c>
      <c r="D20" s="162">
        <f>ROUND(VALUE(SUBSTITUTE(実質収支比率等に係る経年分析!H$47,"▲","-")),2)</f>
        <v>55.18</v>
      </c>
      <c r="E20" s="162">
        <f>ROUND(VALUE(SUBSTITUTE(実質収支比率等に係る経年分析!I$47,"▲","-")),2)</f>
        <v>57.53</v>
      </c>
      <c r="F20" s="162">
        <f>ROUND(VALUE(SUBSTITUTE(実質収支比率等に係る経年分析!J$47,"▲","-")),2)</f>
        <v>56.32</v>
      </c>
    </row>
    <row r="21" spans="1:11" x14ac:dyDescent="0.15">
      <c r="A21" s="162" t="s">
        <v>54</v>
      </c>
      <c r="B21" s="162">
        <f>IF(ISNUMBER(VALUE(SUBSTITUTE(実質収支比率等に係る経年分析!F$49,"▲","-"))),ROUND(VALUE(SUBSTITUTE(実質収支比率等に係る経年分析!F$49,"▲","-")),2),NA())</f>
        <v>-4.93</v>
      </c>
      <c r="C21" s="162">
        <f>IF(ISNUMBER(VALUE(SUBSTITUTE(実質収支比率等に係る経年分析!G$49,"▲","-"))),ROUND(VALUE(SUBSTITUTE(実質収支比率等に係る経年分析!G$49,"▲","-")),2),NA())</f>
        <v>0.11</v>
      </c>
      <c r="D21" s="162">
        <f>IF(ISNUMBER(VALUE(SUBSTITUTE(実質収支比率等に係る経年分析!H$49,"▲","-"))),ROUND(VALUE(SUBSTITUTE(実質収支比率等に係る経年分析!H$49,"▲","-")),2),NA())</f>
        <v>0.88</v>
      </c>
      <c r="E21" s="162">
        <f>IF(ISNUMBER(VALUE(SUBSTITUTE(実質収支比率等に係る経年分析!I$49,"▲","-"))),ROUND(VALUE(SUBSTITUTE(実質収支比率等に係る経年分析!I$49,"▲","-")),2),NA())</f>
        <v>-0.36</v>
      </c>
      <c r="F21" s="162">
        <f>IF(ISNUMBER(VALUE(SUBSTITUTE(実質収支比率等に係る経年分析!J$49,"▲","-"))),ROUND(VALUE(SUBSTITUTE(実質収支比率等に係る経年分析!J$49,"▲","-")),2),NA())</f>
        <v>-3.3</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2.5099999999999998</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1.98</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1.98</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奨学金特別会計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0.04</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0.03</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0.01</v>
      </c>
      <c r="F32" s="163">
        <f>IF(ROUND(VALUE(SUBSTITUTE(連結実質赤字比率に係る赤字・黒字の構成分析!H$38,"▲", "-")), 2) &lt; 0, ABS(ROUND(VALUE(SUBSTITUTE(連結実質赤字比率に係る赤字・黒字の構成分析!H$38,"▲", "-")), 2)), NA())</f>
        <v>0.56999999999999995</v>
      </c>
      <c r="G32" s="163" t="e">
        <f>IF(ROUND(VALUE(SUBSTITUTE(連結実質赤字比率に係る赤字・黒字の構成分析!H$38,"▲", "-")), 2) &gt;= 0, ABS(ROUND(VALUE(SUBSTITUTE(連結実質赤字比率に係る赤字・黒字の構成分析!H$38,"▲", "-")), 2)), NA())</f>
        <v>#N/A</v>
      </c>
      <c r="H32" s="163">
        <f>IF(ROUND(VALUE(SUBSTITUTE(連結実質赤字比率に係る赤字・黒字の構成分析!I$38,"▲", "-")), 2) &lt; 0, ABS(ROUND(VALUE(SUBSTITUTE(連結実質赤字比率に係る赤字・黒字の構成分析!I$38,"▲", "-")), 2)), NA())</f>
        <v>0.19</v>
      </c>
      <c r="I32" s="163" t="e">
        <f>IF(ROUND(VALUE(SUBSTITUTE(連結実質赤字比率に係る赤字・黒字の構成分析!I$38,"▲", "-")), 2) &gt;= 0, ABS(ROUND(VALUE(SUBSTITUTE(連結実質赤字比率に係る赤字・黒字の構成分析!I$38,"▲", "-")), 2)), NA())</f>
        <v>#N/A</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0.05</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2.37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2.99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2.66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0.83</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1.98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2.04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1.82</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2.2000000000000002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2.08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2.79</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4.8600000000000003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4.78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5.69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5.25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3613</v>
      </c>
      <c r="E42" s="164"/>
      <c r="F42" s="164"/>
      <c r="G42" s="164">
        <f>'実質公債費比率（分子）の構造'!L$52</f>
        <v>3647</v>
      </c>
      <c r="H42" s="164"/>
      <c r="I42" s="164"/>
      <c r="J42" s="164">
        <f>'実質公債費比率（分子）の構造'!M$52</f>
        <v>3799</v>
      </c>
      <c r="K42" s="164"/>
      <c r="L42" s="164"/>
      <c r="M42" s="164">
        <f>'実質公債費比率（分子）の構造'!N$52</f>
        <v>3877</v>
      </c>
      <c r="N42" s="164"/>
      <c r="O42" s="164"/>
      <c r="P42" s="164">
        <f>'実質公債費比率（分子）の構造'!O$52</f>
        <v>3720</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10</v>
      </c>
      <c r="C44" s="164"/>
      <c r="D44" s="164"/>
      <c r="E44" s="164">
        <f>'実質公債費比率（分子）の構造'!L$50</f>
        <v>56</v>
      </c>
      <c r="F44" s="164"/>
      <c r="G44" s="164"/>
      <c r="H44" s="164">
        <f>'実質公債費比率（分子）の構造'!M$50</f>
        <v>50</v>
      </c>
      <c r="I44" s="164"/>
      <c r="J44" s="164"/>
      <c r="K44" s="164">
        <f>'実質公債費比率（分子）の構造'!N$50</f>
        <v>28</v>
      </c>
      <c r="L44" s="164"/>
      <c r="M44" s="164"/>
      <c r="N44" s="164">
        <f>'実質公債費比率（分子）の構造'!O$50</f>
        <v>13</v>
      </c>
      <c r="O44" s="164"/>
      <c r="P44" s="164"/>
    </row>
    <row r="45" spans="1:16" x14ac:dyDescent="0.15">
      <c r="A45" s="164" t="s">
        <v>63</v>
      </c>
      <c r="B45" s="164">
        <f>'実質公債費比率（分子）の構造'!K$49</f>
        <v>67</v>
      </c>
      <c r="C45" s="164"/>
      <c r="D45" s="164"/>
      <c r="E45" s="164">
        <f>'実質公債費比率（分子）の構造'!L$49</f>
        <v>91</v>
      </c>
      <c r="F45" s="164"/>
      <c r="G45" s="164"/>
      <c r="H45" s="164">
        <f>'実質公債費比率（分子）の構造'!M$49</f>
        <v>183</v>
      </c>
      <c r="I45" s="164"/>
      <c r="J45" s="164"/>
      <c r="K45" s="164">
        <f>'実質公債費比率（分子）の構造'!N$49</f>
        <v>196</v>
      </c>
      <c r="L45" s="164"/>
      <c r="M45" s="164"/>
      <c r="N45" s="164">
        <f>'実質公債費比率（分子）の構造'!O$49</f>
        <v>185</v>
      </c>
      <c r="O45" s="164"/>
      <c r="P45" s="164"/>
    </row>
    <row r="46" spans="1:16" x14ac:dyDescent="0.15">
      <c r="A46" s="164" t="s">
        <v>64</v>
      </c>
      <c r="B46" s="164">
        <f>'実質公債費比率（分子）の構造'!K$48</f>
        <v>949</v>
      </c>
      <c r="C46" s="164"/>
      <c r="D46" s="164"/>
      <c r="E46" s="164">
        <f>'実質公債費比率（分子）の構造'!L$48</f>
        <v>839</v>
      </c>
      <c r="F46" s="164"/>
      <c r="G46" s="164"/>
      <c r="H46" s="164">
        <f>'実質公債費比率（分子）の構造'!M$48</f>
        <v>646</v>
      </c>
      <c r="I46" s="164"/>
      <c r="J46" s="164"/>
      <c r="K46" s="164">
        <f>'実質公債費比率（分子）の構造'!N$48</f>
        <v>650</v>
      </c>
      <c r="L46" s="164"/>
      <c r="M46" s="164"/>
      <c r="N46" s="164">
        <f>'実質公債費比率（分子）の構造'!O$48</f>
        <v>702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3977</v>
      </c>
      <c r="C49" s="164"/>
      <c r="D49" s="164"/>
      <c r="E49" s="164">
        <f>'実質公債費比率（分子）の構造'!L$45</f>
        <v>4223</v>
      </c>
      <c r="F49" s="164"/>
      <c r="G49" s="164"/>
      <c r="H49" s="164">
        <f>'実質公債費比率（分子）の構造'!M$45</f>
        <v>4494</v>
      </c>
      <c r="I49" s="164"/>
      <c r="J49" s="164"/>
      <c r="K49" s="164">
        <f>'実質公債費比率（分子）の構造'!N$45</f>
        <v>4576</v>
      </c>
      <c r="L49" s="164"/>
      <c r="M49" s="164"/>
      <c r="N49" s="164">
        <f>'実質公債費比率（分子）の構造'!O$45</f>
        <v>4531</v>
      </c>
      <c r="O49" s="164"/>
      <c r="P49" s="164"/>
    </row>
    <row r="50" spans="1:16" x14ac:dyDescent="0.15">
      <c r="A50" s="164" t="s">
        <v>67</v>
      </c>
      <c r="B50" s="164" t="e">
        <f>NA()</f>
        <v>#N/A</v>
      </c>
      <c r="C50" s="164">
        <f>IF(ISNUMBER('実質公債費比率（分子）の構造'!K$53),'実質公債費比率（分子）の構造'!K$53,NA())</f>
        <v>1390</v>
      </c>
      <c r="D50" s="164" t="e">
        <f>NA()</f>
        <v>#N/A</v>
      </c>
      <c r="E50" s="164" t="e">
        <f>NA()</f>
        <v>#N/A</v>
      </c>
      <c r="F50" s="164">
        <f>IF(ISNUMBER('実質公債費比率（分子）の構造'!L$53),'実質公債費比率（分子）の構造'!L$53,NA())</f>
        <v>1562</v>
      </c>
      <c r="G50" s="164" t="e">
        <f>NA()</f>
        <v>#N/A</v>
      </c>
      <c r="H50" s="164" t="e">
        <f>NA()</f>
        <v>#N/A</v>
      </c>
      <c r="I50" s="164">
        <f>IF(ISNUMBER('実質公債費比率（分子）の構造'!M$53),'実質公債費比率（分子）の構造'!M$53,NA())</f>
        <v>1574</v>
      </c>
      <c r="J50" s="164" t="e">
        <f>NA()</f>
        <v>#N/A</v>
      </c>
      <c r="K50" s="164" t="e">
        <f>NA()</f>
        <v>#N/A</v>
      </c>
      <c r="L50" s="164">
        <f>IF(ISNUMBER('実質公債費比率（分子）の構造'!N$53),'実質公債費比率（分子）の構造'!N$53,NA())</f>
        <v>1573</v>
      </c>
      <c r="M50" s="164" t="e">
        <f>NA()</f>
        <v>#N/A</v>
      </c>
      <c r="N50" s="164" t="e">
        <f>NA()</f>
        <v>#N/A</v>
      </c>
      <c r="O50" s="164">
        <f>IF(ISNUMBER('実質公債費比率（分子）の構造'!O$53),'実質公債費比率（分子）の構造'!O$53,NA())</f>
        <v>1711</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36870</v>
      </c>
      <c r="E56" s="163"/>
      <c r="F56" s="163"/>
      <c r="G56" s="163">
        <f>'将来負担比率（分子）の構造'!J$52</f>
        <v>37988</v>
      </c>
      <c r="H56" s="163"/>
      <c r="I56" s="163"/>
      <c r="J56" s="163">
        <f>'将来負担比率（分子）の構造'!K$52</f>
        <v>37003</v>
      </c>
      <c r="K56" s="163"/>
      <c r="L56" s="163"/>
      <c r="M56" s="163">
        <f>'将来負担比率（分子）の構造'!L$52</f>
        <v>36890</v>
      </c>
      <c r="N56" s="163"/>
      <c r="O56" s="163"/>
      <c r="P56" s="163">
        <f>'将来負担比率（分子）の構造'!M$52</f>
        <v>35312</v>
      </c>
    </row>
    <row r="57" spans="1:16" x14ac:dyDescent="0.15">
      <c r="A57" s="163" t="s">
        <v>42</v>
      </c>
      <c r="B57" s="163"/>
      <c r="C57" s="163"/>
      <c r="D57" s="163">
        <f>'将来負担比率（分子）の構造'!I$51</f>
        <v>1098</v>
      </c>
      <c r="E57" s="163"/>
      <c r="F57" s="163"/>
      <c r="G57" s="163">
        <f>'将来負担比率（分子）の構造'!J$51</f>
        <v>1277</v>
      </c>
      <c r="H57" s="163"/>
      <c r="I57" s="163"/>
      <c r="J57" s="163">
        <f>'将来負担比率（分子）の構造'!K$51</f>
        <v>1208</v>
      </c>
      <c r="K57" s="163"/>
      <c r="L57" s="163"/>
      <c r="M57" s="163">
        <f>'将来負担比率（分子）の構造'!L$51</f>
        <v>1132</v>
      </c>
      <c r="N57" s="163"/>
      <c r="O57" s="163"/>
      <c r="P57" s="163">
        <f>'将来負担比率（分子）の構造'!M$51</f>
        <v>1053</v>
      </c>
    </row>
    <row r="58" spans="1:16" x14ac:dyDescent="0.15">
      <c r="A58" s="163" t="s">
        <v>41</v>
      </c>
      <c r="B58" s="163"/>
      <c r="C58" s="163"/>
      <c r="D58" s="163">
        <f>'将来負担比率（分子）の構造'!I$50</f>
        <v>12981</v>
      </c>
      <c r="E58" s="163"/>
      <c r="F58" s="163"/>
      <c r="G58" s="163">
        <f>'将来負担比率（分子）の構造'!J$50</f>
        <v>13044</v>
      </c>
      <c r="H58" s="163"/>
      <c r="I58" s="163"/>
      <c r="J58" s="163">
        <f>'将来負担比率（分子）の構造'!K$50</f>
        <v>13872</v>
      </c>
      <c r="K58" s="163"/>
      <c r="L58" s="163"/>
      <c r="M58" s="163">
        <f>'将来負担比率（分子）の構造'!L$50</f>
        <v>15479</v>
      </c>
      <c r="N58" s="163"/>
      <c r="O58" s="163"/>
      <c r="P58" s="163">
        <f>'将来負担比率（分子）の構造'!M$50</f>
        <v>15904</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3196</v>
      </c>
      <c r="C62" s="163"/>
      <c r="D62" s="163"/>
      <c r="E62" s="163">
        <f>'将来負担比率（分子）の構造'!J$45</f>
        <v>2643</v>
      </c>
      <c r="F62" s="163"/>
      <c r="G62" s="163"/>
      <c r="H62" s="163">
        <f>'将来負担比率（分子）の構造'!K$45</f>
        <v>2766</v>
      </c>
      <c r="I62" s="163"/>
      <c r="J62" s="163"/>
      <c r="K62" s="163">
        <f>'将来負担比率（分子）の構造'!L$45</f>
        <v>3133</v>
      </c>
      <c r="L62" s="163"/>
      <c r="M62" s="163"/>
      <c r="N62" s="163">
        <f>'将来負担比率（分子）の構造'!M$45</f>
        <v>3130</v>
      </c>
      <c r="O62" s="163"/>
      <c r="P62" s="163"/>
    </row>
    <row r="63" spans="1:16" x14ac:dyDescent="0.15">
      <c r="A63" s="163" t="s">
        <v>34</v>
      </c>
      <c r="B63" s="163">
        <f>'将来負担比率（分子）の構造'!I$44</f>
        <v>732</v>
      </c>
      <c r="C63" s="163"/>
      <c r="D63" s="163"/>
      <c r="E63" s="163">
        <f>'将来負担比率（分子）の構造'!J$44</f>
        <v>1746</v>
      </c>
      <c r="F63" s="163"/>
      <c r="G63" s="163"/>
      <c r="H63" s="163">
        <f>'将来負担比率（分子）の構造'!K$44</f>
        <v>3970</v>
      </c>
      <c r="I63" s="163"/>
      <c r="J63" s="163"/>
      <c r="K63" s="163">
        <f>'将来負担比率（分子）の構造'!L$44</f>
        <v>5827</v>
      </c>
      <c r="L63" s="163"/>
      <c r="M63" s="163"/>
      <c r="N63" s="163">
        <f>'将来負担比率（分子）の構造'!M$44</f>
        <v>6122</v>
      </c>
      <c r="O63" s="163"/>
      <c r="P63" s="163"/>
    </row>
    <row r="64" spans="1:16" x14ac:dyDescent="0.15">
      <c r="A64" s="163" t="s">
        <v>33</v>
      </c>
      <c r="B64" s="163">
        <f>'将来負担比率（分子）の構造'!I$43</f>
        <v>7097</v>
      </c>
      <c r="C64" s="163"/>
      <c r="D64" s="163"/>
      <c r="E64" s="163">
        <f>'将来負担比率（分子）の構造'!J$43</f>
        <v>8458</v>
      </c>
      <c r="F64" s="163"/>
      <c r="G64" s="163"/>
      <c r="H64" s="163">
        <f>'将来負担比率（分子）の構造'!K$43</f>
        <v>7349</v>
      </c>
      <c r="I64" s="163"/>
      <c r="J64" s="163"/>
      <c r="K64" s="163">
        <f>'将来負担比率（分子）の構造'!L$43</f>
        <v>6543</v>
      </c>
      <c r="L64" s="163"/>
      <c r="M64" s="163"/>
      <c r="N64" s="163">
        <f>'将来負担比率（分子）の構造'!M$43</f>
        <v>7192</v>
      </c>
      <c r="O64" s="163"/>
      <c r="P64" s="163"/>
    </row>
    <row r="65" spans="1:16" x14ac:dyDescent="0.15">
      <c r="A65" s="163" t="s">
        <v>32</v>
      </c>
      <c r="B65" s="163">
        <f>'将来負担比率（分子）の構造'!I$42</f>
        <v>65</v>
      </c>
      <c r="C65" s="163"/>
      <c r="D65" s="163"/>
      <c r="E65" s="163">
        <f>'将来負担比率（分子）の構造'!J$42</f>
        <v>65</v>
      </c>
      <c r="F65" s="163"/>
      <c r="G65" s="163"/>
      <c r="H65" s="163">
        <f>'将来負担比率（分子）の構造'!K$42</f>
        <v>54</v>
      </c>
      <c r="I65" s="163"/>
      <c r="J65" s="163"/>
      <c r="K65" s="163">
        <f>'将来負担比率（分子）の構造'!L$42</f>
        <v>43</v>
      </c>
      <c r="L65" s="163"/>
      <c r="M65" s="163"/>
      <c r="N65" s="163">
        <f>'将来負担比率（分子）の構造'!M$42</f>
        <v>32</v>
      </c>
      <c r="O65" s="163"/>
      <c r="P65" s="163"/>
    </row>
    <row r="66" spans="1:16" x14ac:dyDescent="0.15">
      <c r="A66" s="163" t="s">
        <v>31</v>
      </c>
      <c r="B66" s="163">
        <f>'将来負担比率（分子）の構造'!I$41</f>
        <v>41989</v>
      </c>
      <c r="C66" s="163"/>
      <c r="D66" s="163"/>
      <c r="E66" s="163">
        <f>'将来負担比率（分子）の構造'!J$41</f>
        <v>42782</v>
      </c>
      <c r="F66" s="163"/>
      <c r="G66" s="163"/>
      <c r="H66" s="163">
        <f>'将来負担比率（分子）の構造'!K$41</f>
        <v>41217</v>
      </c>
      <c r="I66" s="163"/>
      <c r="J66" s="163"/>
      <c r="K66" s="163">
        <f>'将来負担比率（分子）の構造'!L$41</f>
        <v>41322</v>
      </c>
      <c r="L66" s="163"/>
      <c r="M66" s="163"/>
      <c r="N66" s="163">
        <f>'将来負担比率（分子）の構造'!M$41</f>
        <v>40331</v>
      </c>
      <c r="O66" s="163"/>
      <c r="P66" s="163"/>
    </row>
    <row r="67" spans="1:16" x14ac:dyDescent="0.15">
      <c r="A67" s="163" t="s">
        <v>71</v>
      </c>
      <c r="B67" s="163" t="e">
        <f>NA()</f>
        <v>#N/A</v>
      </c>
      <c r="C67" s="163">
        <f>IF(ISNUMBER('将来負担比率（分子）の構造'!I$53), IF('将来負担比率（分子）の構造'!I$53 &lt; 0, 0, '将来負担比率（分子）の構造'!I$53), NA())</f>
        <v>2131</v>
      </c>
      <c r="D67" s="163" t="e">
        <f>NA()</f>
        <v>#N/A</v>
      </c>
      <c r="E67" s="163" t="e">
        <f>NA()</f>
        <v>#N/A</v>
      </c>
      <c r="F67" s="163">
        <f>IF(ISNUMBER('将来負担比率（分子）の構造'!J$53), IF('将来負担比率（分子）の構造'!J$53 &lt; 0, 0, '将来負担比率（分子）の構造'!J$53), NA())</f>
        <v>3386</v>
      </c>
      <c r="G67" s="163" t="e">
        <f>NA()</f>
        <v>#N/A</v>
      </c>
      <c r="H67" s="163" t="e">
        <f>NA()</f>
        <v>#N/A</v>
      </c>
      <c r="I67" s="163">
        <f>IF(ISNUMBER('将来負担比率（分子）の構造'!K$53), IF('将来負担比率（分子）の構造'!K$53 &lt; 0, 0, '将来負担比率（分子）の構造'!K$53), NA())</f>
        <v>3273</v>
      </c>
      <c r="J67" s="163" t="e">
        <f>NA()</f>
        <v>#N/A</v>
      </c>
      <c r="K67" s="163" t="e">
        <f>NA()</f>
        <v>#N/A</v>
      </c>
      <c r="L67" s="163">
        <f>IF(ISNUMBER('将来負担比率（分子）の構造'!L$53), IF('将来負担比率（分子）の構造'!L$53 &lt; 0, 0, '将来負担比率（分子）の構造'!L$53), NA())</f>
        <v>3368</v>
      </c>
      <c r="M67" s="163" t="e">
        <f>NA()</f>
        <v>#N/A</v>
      </c>
      <c r="N67" s="163" t="e">
        <f>NA()</f>
        <v>#N/A</v>
      </c>
      <c r="O67" s="163">
        <f>IF(ISNUMBER('将来負担比率（分子）の構造'!M$53), IF('将来負担比率（分子）の構造'!M$53 &lt; 0, 0, '将来負担比率（分子）の構造'!M$53), NA())</f>
        <v>4539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10000</v>
      </c>
      <c r="C72" s="167">
        <f>基金残高に係る経年分析!G55</f>
        <v>10525</v>
      </c>
      <c r="D72" s="167">
        <f>基金残高に係る経年分析!H55</f>
        <v>10446</v>
      </c>
    </row>
    <row r="73" spans="1:16" x14ac:dyDescent="0.15">
      <c r="A73" s="166" t="s">
        <v>74</v>
      </c>
      <c r="B73" s="167">
        <f>基金残高に係る経年分析!F56</f>
        <v>733</v>
      </c>
      <c r="C73" s="167">
        <f>基金残高に係る経年分析!G56</f>
        <v>1037</v>
      </c>
      <c r="D73" s="167">
        <f>基金残高に係る経年分析!H56</f>
        <v>1149</v>
      </c>
    </row>
    <row r="74" spans="1:16" x14ac:dyDescent="0.15">
      <c r="A74" s="166" t="s">
        <v>75</v>
      </c>
      <c r="B74" s="167">
        <f>基金残高に係る経年分析!F57</f>
        <v>4880</v>
      </c>
      <c r="C74" s="167">
        <f>基金残高に係る経年分析!G57</f>
        <v>5319</v>
      </c>
      <c r="D74" s="167">
        <f>基金残高に係る経年分析!H57</f>
        <v>5498</v>
      </c>
    </row>
  </sheetData>
  <sheetProtection algorithmName="SHA-512" hashValue="TwS/Um/s2gKCx/Ik9LGk6r0O5p+npmiUFySkGKN5yzBCv0RCqTvS/Hh2B64Nmwo9hlS0UiA7ESswT6eJcuxLYw==" saltValue="pT37eZ7e5r0Is335OFRg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216</v>
      </c>
      <c r="C5" s="680"/>
      <c r="D5" s="680"/>
      <c r="E5" s="680"/>
      <c r="F5" s="680"/>
      <c r="G5" s="680"/>
      <c r="H5" s="680"/>
      <c r="I5" s="680"/>
      <c r="J5" s="680"/>
      <c r="K5" s="680"/>
      <c r="L5" s="680"/>
      <c r="M5" s="680"/>
      <c r="N5" s="680"/>
      <c r="O5" s="680"/>
      <c r="P5" s="680"/>
      <c r="Q5" s="681"/>
      <c r="R5" s="676">
        <v>6244281</v>
      </c>
      <c r="S5" s="677"/>
      <c r="T5" s="677"/>
      <c r="U5" s="677"/>
      <c r="V5" s="677"/>
      <c r="W5" s="677"/>
      <c r="X5" s="677"/>
      <c r="Y5" s="702"/>
      <c r="Z5" s="715">
        <v>17.100000000000001</v>
      </c>
      <c r="AA5" s="715"/>
      <c r="AB5" s="715"/>
      <c r="AC5" s="715"/>
      <c r="AD5" s="716">
        <v>6244281</v>
      </c>
      <c r="AE5" s="716"/>
      <c r="AF5" s="716"/>
      <c r="AG5" s="716"/>
      <c r="AH5" s="716"/>
      <c r="AI5" s="716"/>
      <c r="AJ5" s="716"/>
      <c r="AK5" s="716"/>
      <c r="AL5" s="703">
        <v>33.5</v>
      </c>
      <c r="AM5" s="685"/>
      <c r="AN5" s="685"/>
      <c r="AO5" s="704"/>
      <c r="AP5" s="679" t="s">
        <v>217</v>
      </c>
      <c r="AQ5" s="680"/>
      <c r="AR5" s="680"/>
      <c r="AS5" s="680"/>
      <c r="AT5" s="680"/>
      <c r="AU5" s="680"/>
      <c r="AV5" s="680"/>
      <c r="AW5" s="680"/>
      <c r="AX5" s="680"/>
      <c r="AY5" s="680"/>
      <c r="AZ5" s="680"/>
      <c r="BA5" s="680"/>
      <c r="BB5" s="680"/>
      <c r="BC5" s="680"/>
      <c r="BD5" s="680"/>
      <c r="BE5" s="680"/>
      <c r="BF5" s="681"/>
      <c r="BG5" s="621">
        <v>6244281</v>
      </c>
      <c r="BH5" s="622"/>
      <c r="BI5" s="622"/>
      <c r="BJ5" s="622"/>
      <c r="BK5" s="622"/>
      <c r="BL5" s="622"/>
      <c r="BM5" s="622"/>
      <c r="BN5" s="623"/>
      <c r="BO5" s="659">
        <v>100</v>
      </c>
      <c r="BP5" s="659"/>
      <c r="BQ5" s="659"/>
      <c r="BR5" s="659"/>
      <c r="BS5" s="660" t="s">
        <v>122</v>
      </c>
      <c r="BT5" s="660"/>
      <c r="BU5" s="660"/>
      <c r="BV5" s="660"/>
      <c r="BW5" s="660"/>
      <c r="BX5" s="660"/>
      <c r="BY5" s="660"/>
      <c r="BZ5" s="660"/>
      <c r="CA5" s="660"/>
      <c r="CB5" s="695"/>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15">
      <c r="B6" s="618" t="s">
        <v>221</v>
      </c>
      <c r="C6" s="619"/>
      <c r="D6" s="619"/>
      <c r="E6" s="619"/>
      <c r="F6" s="619"/>
      <c r="G6" s="619"/>
      <c r="H6" s="619"/>
      <c r="I6" s="619"/>
      <c r="J6" s="619"/>
      <c r="K6" s="619"/>
      <c r="L6" s="619"/>
      <c r="M6" s="619"/>
      <c r="N6" s="619"/>
      <c r="O6" s="619"/>
      <c r="P6" s="619"/>
      <c r="Q6" s="620"/>
      <c r="R6" s="621">
        <v>321761</v>
      </c>
      <c r="S6" s="622"/>
      <c r="T6" s="622"/>
      <c r="U6" s="622"/>
      <c r="V6" s="622"/>
      <c r="W6" s="622"/>
      <c r="X6" s="622"/>
      <c r="Y6" s="623"/>
      <c r="Z6" s="659">
        <v>0.9</v>
      </c>
      <c r="AA6" s="659"/>
      <c r="AB6" s="659"/>
      <c r="AC6" s="659"/>
      <c r="AD6" s="660">
        <v>321761</v>
      </c>
      <c r="AE6" s="660"/>
      <c r="AF6" s="660"/>
      <c r="AG6" s="660"/>
      <c r="AH6" s="660"/>
      <c r="AI6" s="660"/>
      <c r="AJ6" s="660"/>
      <c r="AK6" s="660"/>
      <c r="AL6" s="624">
        <v>1.7</v>
      </c>
      <c r="AM6" s="625"/>
      <c r="AN6" s="625"/>
      <c r="AO6" s="661"/>
      <c r="AP6" s="618" t="s">
        <v>222</v>
      </c>
      <c r="AQ6" s="619"/>
      <c r="AR6" s="619"/>
      <c r="AS6" s="619"/>
      <c r="AT6" s="619"/>
      <c r="AU6" s="619"/>
      <c r="AV6" s="619"/>
      <c r="AW6" s="619"/>
      <c r="AX6" s="619"/>
      <c r="AY6" s="619"/>
      <c r="AZ6" s="619"/>
      <c r="BA6" s="619"/>
      <c r="BB6" s="619"/>
      <c r="BC6" s="619"/>
      <c r="BD6" s="619"/>
      <c r="BE6" s="619"/>
      <c r="BF6" s="620"/>
      <c r="BG6" s="621">
        <v>6244281</v>
      </c>
      <c r="BH6" s="622"/>
      <c r="BI6" s="622"/>
      <c r="BJ6" s="622"/>
      <c r="BK6" s="622"/>
      <c r="BL6" s="622"/>
      <c r="BM6" s="622"/>
      <c r="BN6" s="623"/>
      <c r="BO6" s="659">
        <v>100</v>
      </c>
      <c r="BP6" s="659"/>
      <c r="BQ6" s="659"/>
      <c r="BR6" s="659"/>
      <c r="BS6" s="660" t="s">
        <v>122</v>
      </c>
      <c r="BT6" s="660"/>
      <c r="BU6" s="660"/>
      <c r="BV6" s="660"/>
      <c r="BW6" s="660"/>
      <c r="BX6" s="660"/>
      <c r="BY6" s="660"/>
      <c r="BZ6" s="660"/>
      <c r="CA6" s="660"/>
      <c r="CB6" s="695"/>
      <c r="CD6" s="679" t="s">
        <v>223</v>
      </c>
      <c r="CE6" s="680"/>
      <c r="CF6" s="680"/>
      <c r="CG6" s="680"/>
      <c r="CH6" s="680"/>
      <c r="CI6" s="680"/>
      <c r="CJ6" s="680"/>
      <c r="CK6" s="680"/>
      <c r="CL6" s="680"/>
      <c r="CM6" s="680"/>
      <c r="CN6" s="680"/>
      <c r="CO6" s="680"/>
      <c r="CP6" s="680"/>
      <c r="CQ6" s="681"/>
      <c r="CR6" s="621">
        <v>203053</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203050</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2018</v>
      </c>
      <c r="S7" s="622"/>
      <c r="T7" s="622"/>
      <c r="U7" s="622"/>
      <c r="V7" s="622"/>
      <c r="W7" s="622"/>
      <c r="X7" s="622"/>
      <c r="Y7" s="623"/>
      <c r="Z7" s="659">
        <v>0</v>
      </c>
      <c r="AA7" s="659"/>
      <c r="AB7" s="659"/>
      <c r="AC7" s="659"/>
      <c r="AD7" s="660">
        <v>2018</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2356061</v>
      </c>
      <c r="BH7" s="622"/>
      <c r="BI7" s="622"/>
      <c r="BJ7" s="622"/>
      <c r="BK7" s="622"/>
      <c r="BL7" s="622"/>
      <c r="BM7" s="622"/>
      <c r="BN7" s="623"/>
      <c r="BO7" s="659">
        <v>37.700000000000003</v>
      </c>
      <c r="BP7" s="659"/>
      <c r="BQ7" s="659"/>
      <c r="BR7" s="659"/>
      <c r="BS7" s="660" t="s">
        <v>122</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3562254</v>
      </c>
      <c r="CS7" s="622"/>
      <c r="CT7" s="622"/>
      <c r="CU7" s="622"/>
      <c r="CV7" s="622"/>
      <c r="CW7" s="622"/>
      <c r="CX7" s="622"/>
      <c r="CY7" s="623"/>
      <c r="CZ7" s="659">
        <v>10.5</v>
      </c>
      <c r="DA7" s="659"/>
      <c r="DB7" s="659"/>
      <c r="DC7" s="659"/>
      <c r="DD7" s="627">
        <v>78274</v>
      </c>
      <c r="DE7" s="622"/>
      <c r="DF7" s="622"/>
      <c r="DG7" s="622"/>
      <c r="DH7" s="622"/>
      <c r="DI7" s="622"/>
      <c r="DJ7" s="622"/>
      <c r="DK7" s="622"/>
      <c r="DL7" s="622"/>
      <c r="DM7" s="622"/>
      <c r="DN7" s="622"/>
      <c r="DO7" s="622"/>
      <c r="DP7" s="623"/>
      <c r="DQ7" s="627">
        <v>2613800</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24050</v>
      </c>
      <c r="S8" s="622"/>
      <c r="T8" s="622"/>
      <c r="U8" s="622"/>
      <c r="V8" s="622"/>
      <c r="W8" s="622"/>
      <c r="X8" s="622"/>
      <c r="Y8" s="623"/>
      <c r="Z8" s="659">
        <v>0.1</v>
      </c>
      <c r="AA8" s="659"/>
      <c r="AB8" s="659"/>
      <c r="AC8" s="659"/>
      <c r="AD8" s="660">
        <v>24050</v>
      </c>
      <c r="AE8" s="660"/>
      <c r="AF8" s="660"/>
      <c r="AG8" s="660"/>
      <c r="AH8" s="660"/>
      <c r="AI8" s="660"/>
      <c r="AJ8" s="660"/>
      <c r="AK8" s="660"/>
      <c r="AL8" s="624">
        <v>0.1</v>
      </c>
      <c r="AM8" s="625"/>
      <c r="AN8" s="625"/>
      <c r="AO8" s="661"/>
      <c r="AP8" s="618" t="s">
        <v>228</v>
      </c>
      <c r="AQ8" s="619"/>
      <c r="AR8" s="619"/>
      <c r="AS8" s="619"/>
      <c r="AT8" s="619"/>
      <c r="AU8" s="619"/>
      <c r="AV8" s="619"/>
      <c r="AW8" s="619"/>
      <c r="AX8" s="619"/>
      <c r="AY8" s="619"/>
      <c r="AZ8" s="619"/>
      <c r="BA8" s="619"/>
      <c r="BB8" s="619"/>
      <c r="BC8" s="619"/>
      <c r="BD8" s="619"/>
      <c r="BE8" s="619"/>
      <c r="BF8" s="620"/>
      <c r="BG8" s="621">
        <v>84896</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13081516</v>
      </c>
      <c r="CS8" s="622"/>
      <c r="CT8" s="622"/>
      <c r="CU8" s="622"/>
      <c r="CV8" s="622"/>
      <c r="CW8" s="622"/>
      <c r="CX8" s="622"/>
      <c r="CY8" s="623"/>
      <c r="CZ8" s="659">
        <v>38.4</v>
      </c>
      <c r="DA8" s="659"/>
      <c r="DB8" s="659"/>
      <c r="DC8" s="659"/>
      <c r="DD8" s="627">
        <v>76380</v>
      </c>
      <c r="DE8" s="622"/>
      <c r="DF8" s="622"/>
      <c r="DG8" s="622"/>
      <c r="DH8" s="622"/>
      <c r="DI8" s="622"/>
      <c r="DJ8" s="622"/>
      <c r="DK8" s="622"/>
      <c r="DL8" s="622"/>
      <c r="DM8" s="622"/>
      <c r="DN8" s="622"/>
      <c r="DO8" s="622"/>
      <c r="DP8" s="623"/>
      <c r="DQ8" s="627">
        <v>6249789</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40371</v>
      </c>
      <c r="S9" s="622"/>
      <c r="T9" s="622"/>
      <c r="U9" s="622"/>
      <c r="V9" s="622"/>
      <c r="W9" s="622"/>
      <c r="X9" s="622"/>
      <c r="Y9" s="623"/>
      <c r="Z9" s="659">
        <v>0.1</v>
      </c>
      <c r="AA9" s="659"/>
      <c r="AB9" s="659"/>
      <c r="AC9" s="659"/>
      <c r="AD9" s="660">
        <v>40371</v>
      </c>
      <c r="AE9" s="660"/>
      <c r="AF9" s="660"/>
      <c r="AG9" s="660"/>
      <c r="AH9" s="660"/>
      <c r="AI9" s="660"/>
      <c r="AJ9" s="660"/>
      <c r="AK9" s="660"/>
      <c r="AL9" s="624">
        <v>0.2</v>
      </c>
      <c r="AM9" s="625"/>
      <c r="AN9" s="625"/>
      <c r="AO9" s="661"/>
      <c r="AP9" s="618" t="s">
        <v>231</v>
      </c>
      <c r="AQ9" s="619"/>
      <c r="AR9" s="619"/>
      <c r="AS9" s="619"/>
      <c r="AT9" s="619"/>
      <c r="AU9" s="619"/>
      <c r="AV9" s="619"/>
      <c r="AW9" s="619"/>
      <c r="AX9" s="619"/>
      <c r="AY9" s="619"/>
      <c r="AZ9" s="619"/>
      <c r="BA9" s="619"/>
      <c r="BB9" s="619"/>
      <c r="BC9" s="619"/>
      <c r="BD9" s="619"/>
      <c r="BE9" s="619"/>
      <c r="BF9" s="620"/>
      <c r="BG9" s="621">
        <v>1974872</v>
      </c>
      <c r="BH9" s="622"/>
      <c r="BI9" s="622"/>
      <c r="BJ9" s="622"/>
      <c r="BK9" s="622"/>
      <c r="BL9" s="622"/>
      <c r="BM9" s="622"/>
      <c r="BN9" s="623"/>
      <c r="BO9" s="659">
        <v>31.6</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2137318</v>
      </c>
      <c r="CS9" s="622"/>
      <c r="CT9" s="622"/>
      <c r="CU9" s="622"/>
      <c r="CV9" s="622"/>
      <c r="CW9" s="622"/>
      <c r="CX9" s="622"/>
      <c r="CY9" s="623"/>
      <c r="CZ9" s="659">
        <v>6.3</v>
      </c>
      <c r="DA9" s="659"/>
      <c r="DB9" s="659"/>
      <c r="DC9" s="659"/>
      <c r="DD9" s="627">
        <v>100168</v>
      </c>
      <c r="DE9" s="622"/>
      <c r="DF9" s="622"/>
      <c r="DG9" s="622"/>
      <c r="DH9" s="622"/>
      <c r="DI9" s="622"/>
      <c r="DJ9" s="622"/>
      <c r="DK9" s="622"/>
      <c r="DL9" s="622"/>
      <c r="DM9" s="622"/>
      <c r="DN9" s="622"/>
      <c r="DO9" s="622"/>
      <c r="DP9" s="623"/>
      <c r="DQ9" s="627">
        <v>1839289</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141616</v>
      </c>
      <c r="BH10" s="622"/>
      <c r="BI10" s="622"/>
      <c r="BJ10" s="622"/>
      <c r="BK10" s="622"/>
      <c r="BL10" s="622"/>
      <c r="BM10" s="622"/>
      <c r="BN10" s="623"/>
      <c r="BO10" s="659">
        <v>2.2999999999999998</v>
      </c>
      <c r="BP10" s="659"/>
      <c r="BQ10" s="659"/>
      <c r="BR10" s="659"/>
      <c r="BS10" s="660" t="s">
        <v>122</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1511696</v>
      </c>
      <c r="S11" s="622"/>
      <c r="T11" s="622"/>
      <c r="U11" s="622"/>
      <c r="V11" s="622"/>
      <c r="W11" s="622"/>
      <c r="X11" s="622"/>
      <c r="Y11" s="623"/>
      <c r="Z11" s="624">
        <v>4.0999999999999996</v>
      </c>
      <c r="AA11" s="625"/>
      <c r="AB11" s="625"/>
      <c r="AC11" s="626"/>
      <c r="AD11" s="627">
        <v>1511696</v>
      </c>
      <c r="AE11" s="622"/>
      <c r="AF11" s="622"/>
      <c r="AG11" s="622"/>
      <c r="AH11" s="622"/>
      <c r="AI11" s="622"/>
      <c r="AJ11" s="622"/>
      <c r="AK11" s="623"/>
      <c r="AL11" s="624">
        <v>8.1</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154677</v>
      </c>
      <c r="BH11" s="622"/>
      <c r="BI11" s="622"/>
      <c r="BJ11" s="622"/>
      <c r="BK11" s="622"/>
      <c r="BL11" s="622"/>
      <c r="BM11" s="622"/>
      <c r="BN11" s="623"/>
      <c r="BO11" s="659">
        <v>2.5</v>
      </c>
      <c r="BP11" s="659"/>
      <c r="BQ11" s="659"/>
      <c r="BR11" s="659"/>
      <c r="BS11" s="660" t="s">
        <v>122</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1651712</v>
      </c>
      <c r="CS11" s="622"/>
      <c r="CT11" s="622"/>
      <c r="CU11" s="622"/>
      <c r="CV11" s="622"/>
      <c r="CW11" s="622"/>
      <c r="CX11" s="622"/>
      <c r="CY11" s="623"/>
      <c r="CZ11" s="659">
        <v>4.8</v>
      </c>
      <c r="DA11" s="659"/>
      <c r="DB11" s="659"/>
      <c r="DC11" s="659"/>
      <c r="DD11" s="627">
        <v>407839</v>
      </c>
      <c r="DE11" s="622"/>
      <c r="DF11" s="622"/>
      <c r="DG11" s="622"/>
      <c r="DH11" s="622"/>
      <c r="DI11" s="622"/>
      <c r="DJ11" s="622"/>
      <c r="DK11" s="622"/>
      <c r="DL11" s="622"/>
      <c r="DM11" s="622"/>
      <c r="DN11" s="622"/>
      <c r="DO11" s="622"/>
      <c r="DP11" s="623"/>
      <c r="DQ11" s="627">
        <v>907982</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v>35927</v>
      </c>
      <c r="S12" s="622"/>
      <c r="T12" s="622"/>
      <c r="U12" s="622"/>
      <c r="V12" s="622"/>
      <c r="W12" s="622"/>
      <c r="X12" s="622"/>
      <c r="Y12" s="623"/>
      <c r="Z12" s="659">
        <v>0.1</v>
      </c>
      <c r="AA12" s="659"/>
      <c r="AB12" s="659"/>
      <c r="AC12" s="659"/>
      <c r="AD12" s="660">
        <v>35927</v>
      </c>
      <c r="AE12" s="660"/>
      <c r="AF12" s="660"/>
      <c r="AG12" s="660"/>
      <c r="AH12" s="660"/>
      <c r="AI12" s="660"/>
      <c r="AJ12" s="660"/>
      <c r="AK12" s="660"/>
      <c r="AL12" s="624">
        <v>0.2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3177694</v>
      </c>
      <c r="BH12" s="622"/>
      <c r="BI12" s="622"/>
      <c r="BJ12" s="622"/>
      <c r="BK12" s="622"/>
      <c r="BL12" s="622"/>
      <c r="BM12" s="622"/>
      <c r="BN12" s="623"/>
      <c r="BO12" s="659">
        <v>50.9</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633004</v>
      </c>
      <c r="CS12" s="622"/>
      <c r="CT12" s="622"/>
      <c r="CU12" s="622"/>
      <c r="CV12" s="622"/>
      <c r="CW12" s="622"/>
      <c r="CX12" s="622"/>
      <c r="CY12" s="623"/>
      <c r="CZ12" s="659">
        <v>1.9</v>
      </c>
      <c r="DA12" s="659"/>
      <c r="DB12" s="659"/>
      <c r="DC12" s="659"/>
      <c r="DD12" s="627">
        <v>49559</v>
      </c>
      <c r="DE12" s="622"/>
      <c r="DF12" s="622"/>
      <c r="DG12" s="622"/>
      <c r="DH12" s="622"/>
      <c r="DI12" s="622"/>
      <c r="DJ12" s="622"/>
      <c r="DK12" s="622"/>
      <c r="DL12" s="622"/>
      <c r="DM12" s="622"/>
      <c r="DN12" s="622"/>
      <c r="DO12" s="622"/>
      <c r="DP12" s="623"/>
      <c r="DQ12" s="627">
        <v>374728</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3174852</v>
      </c>
      <c r="BH13" s="622"/>
      <c r="BI13" s="622"/>
      <c r="BJ13" s="622"/>
      <c r="BK13" s="622"/>
      <c r="BL13" s="622"/>
      <c r="BM13" s="622"/>
      <c r="BN13" s="623"/>
      <c r="BO13" s="659">
        <v>50.8</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2604738</v>
      </c>
      <c r="CS13" s="622"/>
      <c r="CT13" s="622"/>
      <c r="CU13" s="622"/>
      <c r="CV13" s="622"/>
      <c r="CW13" s="622"/>
      <c r="CX13" s="622"/>
      <c r="CY13" s="623"/>
      <c r="CZ13" s="659">
        <v>7.6</v>
      </c>
      <c r="DA13" s="659"/>
      <c r="DB13" s="659"/>
      <c r="DC13" s="659"/>
      <c r="DD13" s="627">
        <v>1230899</v>
      </c>
      <c r="DE13" s="622"/>
      <c r="DF13" s="622"/>
      <c r="DG13" s="622"/>
      <c r="DH13" s="622"/>
      <c r="DI13" s="622"/>
      <c r="DJ13" s="622"/>
      <c r="DK13" s="622"/>
      <c r="DL13" s="622"/>
      <c r="DM13" s="622"/>
      <c r="DN13" s="622"/>
      <c r="DO13" s="622"/>
      <c r="DP13" s="623"/>
      <c r="DQ13" s="627">
        <v>1224112</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250224</v>
      </c>
      <c r="BH14" s="622"/>
      <c r="BI14" s="622"/>
      <c r="BJ14" s="622"/>
      <c r="BK14" s="622"/>
      <c r="BL14" s="622"/>
      <c r="BM14" s="622"/>
      <c r="BN14" s="623"/>
      <c r="BO14" s="659">
        <v>4</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1129922</v>
      </c>
      <c r="CS14" s="622"/>
      <c r="CT14" s="622"/>
      <c r="CU14" s="622"/>
      <c r="CV14" s="622"/>
      <c r="CW14" s="622"/>
      <c r="CX14" s="622"/>
      <c r="CY14" s="623"/>
      <c r="CZ14" s="659">
        <v>3.3</v>
      </c>
      <c r="DA14" s="659"/>
      <c r="DB14" s="659"/>
      <c r="DC14" s="659"/>
      <c r="DD14" s="627">
        <v>109696</v>
      </c>
      <c r="DE14" s="622"/>
      <c r="DF14" s="622"/>
      <c r="DG14" s="622"/>
      <c r="DH14" s="622"/>
      <c r="DI14" s="622"/>
      <c r="DJ14" s="622"/>
      <c r="DK14" s="622"/>
      <c r="DL14" s="622"/>
      <c r="DM14" s="622"/>
      <c r="DN14" s="622"/>
      <c r="DO14" s="622"/>
      <c r="DP14" s="623"/>
      <c r="DQ14" s="627">
        <v>1009306</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v>35128</v>
      </c>
      <c r="S15" s="622"/>
      <c r="T15" s="622"/>
      <c r="U15" s="622"/>
      <c r="V15" s="622"/>
      <c r="W15" s="622"/>
      <c r="X15" s="622"/>
      <c r="Y15" s="623"/>
      <c r="Z15" s="659">
        <v>0.1</v>
      </c>
      <c r="AA15" s="659"/>
      <c r="AB15" s="659"/>
      <c r="AC15" s="659"/>
      <c r="AD15" s="660">
        <v>35128</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460302</v>
      </c>
      <c r="BH15" s="622"/>
      <c r="BI15" s="622"/>
      <c r="BJ15" s="622"/>
      <c r="BK15" s="622"/>
      <c r="BL15" s="622"/>
      <c r="BM15" s="622"/>
      <c r="BN15" s="623"/>
      <c r="BO15" s="659">
        <v>7.4</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4492081</v>
      </c>
      <c r="CS15" s="622"/>
      <c r="CT15" s="622"/>
      <c r="CU15" s="622"/>
      <c r="CV15" s="622"/>
      <c r="CW15" s="622"/>
      <c r="CX15" s="622"/>
      <c r="CY15" s="623"/>
      <c r="CZ15" s="659">
        <v>13.2</v>
      </c>
      <c r="DA15" s="659"/>
      <c r="DB15" s="659"/>
      <c r="DC15" s="659"/>
      <c r="DD15" s="627">
        <v>2068428</v>
      </c>
      <c r="DE15" s="622"/>
      <c r="DF15" s="622"/>
      <c r="DG15" s="622"/>
      <c r="DH15" s="622"/>
      <c r="DI15" s="622"/>
      <c r="DJ15" s="622"/>
      <c r="DK15" s="622"/>
      <c r="DL15" s="622"/>
      <c r="DM15" s="622"/>
      <c r="DN15" s="622"/>
      <c r="DO15" s="622"/>
      <c r="DP15" s="623"/>
      <c r="DQ15" s="627">
        <v>2467674</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119317</v>
      </c>
      <c r="S16" s="622"/>
      <c r="T16" s="622"/>
      <c r="U16" s="622"/>
      <c r="V16" s="622"/>
      <c r="W16" s="622"/>
      <c r="X16" s="622"/>
      <c r="Y16" s="623"/>
      <c r="Z16" s="659">
        <v>0.3</v>
      </c>
      <c r="AA16" s="659"/>
      <c r="AB16" s="659"/>
      <c r="AC16" s="659"/>
      <c r="AD16" s="660">
        <v>119317</v>
      </c>
      <c r="AE16" s="660"/>
      <c r="AF16" s="660"/>
      <c r="AG16" s="660"/>
      <c r="AH16" s="660"/>
      <c r="AI16" s="660"/>
      <c r="AJ16" s="660"/>
      <c r="AK16" s="660"/>
      <c r="AL16" s="624">
        <v>0.6</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v>57532</v>
      </c>
      <c r="CS16" s="622"/>
      <c r="CT16" s="622"/>
      <c r="CU16" s="622"/>
      <c r="CV16" s="622"/>
      <c r="CW16" s="622"/>
      <c r="CX16" s="622"/>
      <c r="CY16" s="623"/>
      <c r="CZ16" s="659">
        <v>0.2</v>
      </c>
      <c r="DA16" s="659"/>
      <c r="DB16" s="659"/>
      <c r="DC16" s="659"/>
      <c r="DD16" s="627" t="s">
        <v>122</v>
      </c>
      <c r="DE16" s="622"/>
      <c r="DF16" s="622"/>
      <c r="DG16" s="622"/>
      <c r="DH16" s="622"/>
      <c r="DI16" s="622"/>
      <c r="DJ16" s="622"/>
      <c r="DK16" s="622"/>
      <c r="DL16" s="622"/>
      <c r="DM16" s="622"/>
      <c r="DN16" s="622"/>
      <c r="DO16" s="622"/>
      <c r="DP16" s="623"/>
      <c r="DQ16" s="627">
        <v>8406</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298781</v>
      </c>
      <c r="S17" s="622"/>
      <c r="T17" s="622"/>
      <c r="U17" s="622"/>
      <c r="V17" s="622"/>
      <c r="W17" s="622"/>
      <c r="X17" s="622"/>
      <c r="Y17" s="623"/>
      <c r="Z17" s="659">
        <v>0.8</v>
      </c>
      <c r="AA17" s="659"/>
      <c r="AB17" s="659"/>
      <c r="AC17" s="659"/>
      <c r="AD17" s="660">
        <v>298781</v>
      </c>
      <c r="AE17" s="660"/>
      <c r="AF17" s="660"/>
      <c r="AG17" s="660"/>
      <c r="AH17" s="660"/>
      <c r="AI17" s="660"/>
      <c r="AJ17" s="660"/>
      <c r="AK17" s="660"/>
      <c r="AL17" s="624">
        <v>1.6</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4522973</v>
      </c>
      <c r="CS17" s="622"/>
      <c r="CT17" s="622"/>
      <c r="CU17" s="622"/>
      <c r="CV17" s="622"/>
      <c r="CW17" s="622"/>
      <c r="CX17" s="622"/>
      <c r="CY17" s="623"/>
      <c r="CZ17" s="659">
        <v>13.3</v>
      </c>
      <c r="DA17" s="659"/>
      <c r="DB17" s="659"/>
      <c r="DC17" s="659"/>
      <c r="DD17" s="627" t="s">
        <v>122</v>
      </c>
      <c r="DE17" s="622"/>
      <c r="DF17" s="622"/>
      <c r="DG17" s="622"/>
      <c r="DH17" s="622"/>
      <c r="DI17" s="622"/>
      <c r="DJ17" s="622"/>
      <c r="DK17" s="622"/>
      <c r="DL17" s="622"/>
      <c r="DM17" s="622"/>
      <c r="DN17" s="622"/>
      <c r="DO17" s="622"/>
      <c r="DP17" s="623"/>
      <c r="DQ17" s="627">
        <v>4437985</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63917</v>
      </c>
      <c r="S18" s="622"/>
      <c r="T18" s="622"/>
      <c r="U18" s="622"/>
      <c r="V18" s="622"/>
      <c r="W18" s="622"/>
      <c r="X18" s="622"/>
      <c r="Y18" s="623"/>
      <c r="Z18" s="659">
        <v>0.2</v>
      </c>
      <c r="AA18" s="659"/>
      <c r="AB18" s="659"/>
      <c r="AC18" s="659"/>
      <c r="AD18" s="660">
        <v>63917</v>
      </c>
      <c r="AE18" s="660"/>
      <c r="AF18" s="660"/>
      <c r="AG18" s="660"/>
      <c r="AH18" s="660"/>
      <c r="AI18" s="660"/>
      <c r="AJ18" s="660"/>
      <c r="AK18" s="660"/>
      <c r="AL18" s="624">
        <v>0.3</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226483</v>
      </c>
      <c r="S19" s="622"/>
      <c r="T19" s="622"/>
      <c r="U19" s="622"/>
      <c r="V19" s="622"/>
      <c r="W19" s="622"/>
      <c r="X19" s="622"/>
      <c r="Y19" s="623"/>
      <c r="Z19" s="659">
        <v>0.6</v>
      </c>
      <c r="AA19" s="659"/>
      <c r="AB19" s="659"/>
      <c r="AC19" s="659"/>
      <c r="AD19" s="660">
        <v>226483</v>
      </c>
      <c r="AE19" s="660"/>
      <c r="AF19" s="660"/>
      <c r="AG19" s="660"/>
      <c r="AH19" s="660"/>
      <c r="AI19" s="660"/>
      <c r="AJ19" s="660"/>
      <c r="AK19" s="660"/>
      <c r="AL19" s="624">
        <v>1.2</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263</v>
      </c>
      <c r="C20" s="697"/>
      <c r="D20" s="697"/>
      <c r="E20" s="697"/>
      <c r="F20" s="697"/>
      <c r="G20" s="697"/>
      <c r="H20" s="697"/>
      <c r="I20" s="697"/>
      <c r="J20" s="697"/>
      <c r="K20" s="697"/>
      <c r="L20" s="697"/>
      <c r="M20" s="697"/>
      <c r="N20" s="697"/>
      <c r="O20" s="697"/>
      <c r="P20" s="697"/>
      <c r="Q20" s="698"/>
      <c r="R20" s="621">
        <v>8381</v>
      </c>
      <c r="S20" s="622"/>
      <c r="T20" s="622"/>
      <c r="U20" s="622"/>
      <c r="V20" s="622"/>
      <c r="W20" s="622"/>
      <c r="X20" s="622"/>
      <c r="Y20" s="623"/>
      <c r="Z20" s="659">
        <v>0</v>
      </c>
      <c r="AA20" s="659"/>
      <c r="AB20" s="659"/>
      <c r="AC20" s="659"/>
      <c r="AD20" s="660">
        <v>8381</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34076103</v>
      </c>
      <c r="CS20" s="622"/>
      <c r="CT20" s="622"/>
      <c r="CU20" s="622"/>
      <c r="CV20" s="622"/>
      <c r="CW20" s="622"/>
      <c r="CX20" s="622"/>
      <c r="CY20" s="623"/>
      <c r="CZ20" s="659">
        <v>100</v>
      </c>
      <c r="DA20" s="659"/>
      <c r="DB20" s="659"/>
      <c r="DC20" s="659"/>
      <c r="DD20" s="627">
        <v>4121243</v>
      </c>
      <c r="DE20" s="622"/>
      <c r="DF20" s="622"/>
      <c r="DG20" s="622"/>
      <c r="DH20" s="622"/>
      <c r="DI20" s="622"/>
      <c r="DJ20" s="622"/>
      <c r="DK20" s="622"/>
      <c r="DL20" s="622"/>
      <c r="DM20" s="622"/>
      <c r="DN20" s="622"/>
      <c r="DO20" s="622"/>
      <c r="DP20" s="623"/>
      <c r="DQ20" s="627">
        <v>21336121</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11007714</v>
      </c>
      <c r="S21" s="622"/>
      <c r="T21" s="622"/>
      <c r="U21" s="622"/>
      <c r="V21" s="622"/>
      <c r="W21" s="622"/>
      <c r="X21" s="622"/>
      <c r="Y21" s="623"/>
      <c r="Z21" s="659">
        <v>30.1</v>
      </c>
      <c r="AA21" s="659"/>
      <c r="AB21" s="659"/>
      <c r="AC21" s="659"/>
      <c r="AD21" s="660">
        <v>9977374</v>
      </c>
      <c r="AE21" s="660"/>
      <c r="AF21" s="660"/>
      <c r="AG21" s="660"/>
      <c r="AH21" s="660"/>
      <c r="AI21" s="660"/>
      <c r="AJ21" s="660"/>
      <c r="AK21" s="660"/>
      <c r="AL21" s="624">
        <v>53.5</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9977374</v>
      </c>
      <c r="S22" s="622"/>
      <c r="T22" s="622"/>
      <c r="U22" s="622"/>
      <c r="V22" s="622"/>
      <c r="W22" s="622"/>
      <c r="X22" s="622"/>
      <c r="Y22" s="623"/>
      <c r="Z22" s="659">
        <v>27.3</v>
      </c>
      <c r="AA22" s="659"/>
      <c r="AB22" s="659"/>
      <c r="AC22" s="659"/>
      <c r="AD22" s="660">
        <v>9977374</v>
      </c>
      <c r="AE22" s="660"/>
      <c r="AF22" s="660"/>
      <c r="AG22" s="660"/>
      <c r="AH22" s="660"/>
      <c r="AI22" s="660"/>
      <c r="AJ22" s="660"/>
      <c r="AK22" s="660"/>
      <c r="AL22" s="624">
        <v>53.5</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271</v>
      </c>
      <c r="C23" s="619"/>
      <c r="D23" s="619"/>
      <c r="E23" s="619"/>
      <c r="F23" s="619"/>
      <c r="G23" s="619"/>
      <c r="H23" s="619"/>
      <c r="I23" s="619"/>
      <c r="J23" s="619"/>
      <c r="K23" s="619"/>
      <c r="L23" s="619"/>
      <c r="M23" s="619"/>
      <c r="N23" s="619"/>
      <c r="O23" s="619"/>
      <c r="P23" s="619"/>
      <c r="Q23" s="620"/>
      <c r="R23" s="621">
        <v>1030340</v>
      </c>
      <c r="S23" s="622"/>
      <c r="T23" s="622"/>
      <c r="U23" s="622"/>
      <c r="V23" s="622"/>
      <c r="W23" s="622"/>
      <c r="X23" s="622"/>
      <c r="Y23" s="623"/>
      <c r="Z23" s="659">
        <v>2.8</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280</v>
      </c>
      <c r="CE24" s="680"/>
      <c r="CF24" s="680"/>
      <c r="CG24" s="680"/>
      <c r="CH24" s="680"/>
      <c r="CI24" s="680"/>
      <c r="CJ24" s="680"/>
      <c r="CK24" s="680"/>
      <c r="CL24" s="680"/>
      <c r="CM24" s="680"/>
      <c r="CN24" s="680"/>
      <c r="CO24" s="680"/>
      <c r="CP24" s="680"/>
      <c r="CQ24" s="681"/>
      <c r="CR24" s="676">
        <v>17454680</v>
      </c>
      <c r="CS24" s="677"/>
      <c r="CT24" s="677"/>
      <c r="CU24" s="677"/>
      <c r="CV24" s="677"/>
      <c r="CW24" s="677"/>
      <c r="CX24" s="677"/>
      <c r="CY24" s="702"/>
      <c r="CZ24" s="703">
        <v>51.2</v>
      </c>
      <c r="DA24" s="685"/>
      <c r="DB24" s="685"/>
      <c r="DC24" s="705"/>
      <c r="DD24" s="701">
        <v>11165312</v>
      </c>
      <c r="DE24" s="677"/>
      <c r="DF24" s="677"/>
      <c r="DG24" s="677"/>
      <c r="DH24" s="677"/>
      <c r="DI24" s="677"/>
      <c r="DJ24" s="677"/>
      <c r="DK24" s="702"/>
      <c r="DL24" s="701">
        <v>10336576</v>
      </c>
      <c r="DM24" s="677"/>
      <c r="DN24" s="677"/>
      <c r="DO24" s="677"/>
      <c r="DP24" s="677"/>
      <c r="DQ24" s="677"/>
      <c r="DR24" s="677"/>
      <c r="DS24" s="677"/>
      <c r="DT24" s="677"/>
      <c r="DU24" s="677"/>
      <c r="DV24" s="702"/>
      <c r="DW24" s="703">
        <v>55.3</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19641044</v>
      </c>
      <c r="S25" s="622"/>
      <c r="T25" s="622"/>
      <c r="U25" s="622"/>
      <c r="V25" s="622"/>
      <c r="W25" s="622"/>
      <c r="X25" s="622"/>
      <c r="Y25" s="623"/>
      <c r="Z25" s="659">
        <v>53.7</v>
      </c>
      <c r="AA25" s="659"/>
      <c r="AB25" s="659"/>
      <c r="AC25" s="659"/>
      <c r="AD25" s="660">
        <v>18610704</v>
      </c>
      <c r="AE25" s="660"/>
      <c r="AF25" s="660"/>
      <c r="AG25" s="660"/>
      <c r="AH25" s="660"/>
      <c r="AI25" s="660"/>
      <c r="AJ25" s="660"/>
      <c r="AK25" s="660"/>
      <c r="AL25" s="624">
        <v>99.8</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3839817</v>
      </c>
      <c r="CS25" s="634"/>
      <c r="CT25" s="634"/>
      <c r="CU25" s="634"/>
      <c r="CV25" s="634"/>
      <c r="CW25" s="634"/>
      <c r="CX25" s="634"/>
      <c r="CY25" s="635"/>
      <c r="CZ25" s="624">
        <v>11.3</v>
      </c>
      <c r="DA25" s="636"/>
      <c r="DB25" s="636"/>
      <c r="DC25" s="637"/>
      <c r="DD25" s="627">
        <v>3530175</v>
      </c>
      <c r="DE25" s="634"/>
      <c r="DF25" s="634"/>
      <c r="DG25" s="634"/>
      <c r="DH25" s="634"/>
      <c r="DI25" s="634"/>
      <c r="DJ25" s="634"/>
      <c r="DK25" s="635"/>
      <c r="DL25" s="627">
        <v>3510972</v>
      </c>
      <c r="DM25" s="634"/>
      <c r="DN25" s="634"/>
      <c r="DO25" s="634"/>
      <c r="DP25" s="634"/>
      <c r="DQ25" s="634"/>
      <c r="DR25" s="634"/>
      <c r="DS25" s="634"/>
      <c r="DT25" s="634"/>
      <c r="DU25" s="634"/>
      <c r="DV25" s="635"/>
      <c r="DW25" s="624">
        <v>18.8</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4619</v>
      </c>
      <c r="S26" s="622"/>
      <c r="T26" s="622"/>
      <c r="U26" s="622"/>
      <c r="V26" s="622"/>
      <c r="W26" s="622"/>
      <c r="X26" s="622"/>
      <c r="Y26" s="623"/>
      <c r="Z26" s="659">
        <v>0</v>
      </c>
      <c r="AA26" s="659"/>
      <c r="AB26" s="659"/>
      <c r="AC26" s="659"/>
      <c r="AD26" s="660">
        <v>4619</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2425868</v>
      </c>
      <c r="CS26" s="622"/>
      <c r="CT26" s="622"/>
      <c r="CU26" s="622"/>
      <c r="CV26" s="622"/>
      <c r="CW26" s="622"/>
      <c r="CX26" s="622"/>
      <c r="CY26" s="623"/>
      <c r="CZ26" s="624">
        <v>7.1</v>
      </c>
      <c r="DA26" s="636"/>
      <c r="DB26" s="636"/>
      <c r="DC26" s="637"/>
      <c r="DD26" s="627">
        <v>2200663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269653</v>
      </c>
      <c r="S27" s="622"/>
      <c r="T27" s="622"/>
      <c r="U27" s="622"/>
      <c r="V27" s="622"/>
      <c r="W27" s="622"/>
      <c r="X27" s="622"/>
      <c r="Y27" s="623"/>
      <c r="Z27" s="659">
        <v>0.7</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6244281</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9091890</v>
      </c>
      <c r="CS27" s="634"/>
      <c r="CT27" s="634"/>
      <c r="CU27" s="634"/>
      <c r="CV27" s="634"/>
      <c r="CW27" s="634"/>
      <c r="CX27" s="634"/>
      <c r="CY27" s="635"/>
      <c r="CZ27" s="624">
        <v>26.7</v>
      </c>
      <c r="DA27" s="636"/>
      <c r="DB27" s="636"/>
      <c r="DC27" s="637"/>
      <c r="DD27" s="627">
        <v>3197152</v>
      </c>
      <c r="DE27" s="634"/>
      <c r="DF27" s="634"/>
      <c r="DG27" s="634"/>
      <c r="DH27" s="634"/>
      <c r="DI27" s="634"/>
      <c r="DJ27" s="634"/>
      <c r="DK27" s="635"/>
      <c r="DL27" s="627">
        <v>2387619</v>
      </c>
      <c r="DM27" s="634"/>
      <c r="DN27" s="634"/>
      <c r="DO27" s="634"/>
      <c r="DP27" s="634"/>
      <c r="DQ27" s="634"/>
      <c r="DR27" s="634"/>
      <c r="DS27" s="634"/>
      <c r="DT27" s="634"/>
      <c r="DU27" s="634"/>
      <c r="DV27" s="635"/>
      <c r="DW27" s="624">
        <v>12.8</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204490</v>
      </c>
      <c r="S28" s="622"/>
      <c r="T28" s="622"/>
      <c r="U28" s="622"/>
      <c r="V28" s="622"/>
      <c r="W28" s="622"/>
      <c r="X28" s="622"/>
      <c r="Y28" s="623"/>
      <c r="Z28" s="659">
        <v>0.6</v>
      </c>
      <c r="AA28" s="659"/>
      <c r="AB28" s="659"/>
      <c r="AC28" s="659"/>
      <c r="AD28" s="660">
        <v>12292</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4522973</v>
      </c>
      <c r="CS28" s="622"/>
      <c r="CT28" s="622"/>
      <c r="CU28" s="622"/>
      <c r="CV28" s="622"/>
      <c r="CW28" s="622"/>
      <c r="CX28" s="622"/>
      <c r="CY28" s="623"/>
      <c r="CZ28" s="624">
        <v>13.3</v>
      </c>
      <c r="DA28" s="636"/>
      <c r="DB28" s="636"/>
      <c r="DC28" s="637"/>
      <c r="DD28" s="627">
        <v>4437985</v>
      </c>
      <c r="DE28" s="622"/>
      <c r="DF28" s="622"/>
      <c r="DG28" s="622"/>
      <c r="DH28" s="622"/>
      <c r="DI28" s="622"/>
      <c r="DJ28" s="622"/>
      <c r="DK28" s="623"/>
      <c r="DL28" s="627">
        <v>4437985</v>
      </c>
      <c r="DM28" s="622"/>
      <c r="DN28" s="622"/>
      <c r="DO28" s="622"/>
      <c r="DP28" s="622"/>
      <c r="DQ28" s="622"/>
      <c r="DR28" s="622"/>
      <c r="DS28" s="622"/>
      <c r="DT28" s="622"/>
      <c r="DU28" s="622"/>
      <c r="DV28" s="623"/>
      <c r="DW28" s="624">
        <v>23.7</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95890</v>
      </c>
      <c r="S29" s="622"/>
      <c r="T29" s="622"/>
      <c r="U29" s="622"/>
      <c r="V29" s="622"/>
      <c r="W29" s="622"/>
      <c r="X29" s="622"/>
      <c r="Y29" s="623"/>
      <c r="Z29" s="659">
        <v>0.3</v>
      </c>
      <c r="AA29" s="659"/>
      <c r="AB29" s="659"/>
      <c r="AC29" s="659"/>
      <c r="AD29" s="660">
        <v>2</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4522878</v>
      </c>
      <c r="CS29" s="634"/>
      <c r="CT29" s="634"/>
      <c r="CU29" s="634"/>
      <c r="CV29" s="634"/>
      <c r="CW29" s="634"/>
      <c r="CX29" s="634"/>
      <c r="CY29" s="635"/>
      <c r="CZ29" s="624">
        <v>13.3</v>
      </c>
      <c r="DA29" s="636"/>
      <c r="DB29" s="636"/>
      <c r="DC29" s="637"/>
      <c r="DD29" s="627">
        <v>4437890</v>
      </c>
      <c r="DE29" s="634"/>
      <c r="DF29" s="634"/>
      <c r="DG29" s="634"/>
      <c r="DH29" s="634"/>
      <c r="DI29" s="634"/>
      <c r="DJ29" s="634"/>
      <c r="DK29" s="635"/>
      <c r="DL29" s="627">
        <v>4437890</v>
      </c>
      <c r="DM29" s="634"/>
      <c r="DN29" s="634"/>
      <c r="DO29" s="634"/>
      <c r="DP29" s="634"/>
      <c r="DQ29" s="634"/>
      <c r="DR29" s="634"/>
      <c r="DS29" s="634"/>
      <c r="DT29" s="634"/>
      <c r="DU29" s="634"/>
      <c r="DV29" s="635"/>
      <c r="DW29" s="624">
        <v>23.7</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7150428</v>
      </c>
      <c r="S30" s="622"/>
      <c r="T30" s="622"/>
      <c r="U30" s="622"/>
      <c r="V30" s="622"/>
      <c r="W30" s="622"/>
      <c r="X30" s="622"/>
      <c r="Y30" s="623"/>
      <c r="Z30" s="659">
        <v>19.5</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3"/>
      <c r="BI30" s="693"/>
      <c r="BJ30" s="693"/>
      <c r="BK30" s="693"/>
      <c r="BL30" s="693"/>
      <c r="BM30" s="693"/>
      <c r="BN30" s="693"/>
      <c r="BO30" s="693"/>
      <c r="BP30" s="693"/>
      <c r="BQ30" s="694"/>
      <c r="BR30" s="673"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4348858</v>
      </c>
      <c r="CS30" s="622"/>
      <c r="CT30" s="622"/>
      <c r="CU30" s="622"/>
      <c r="CV30" s="622"/>
      <c r="CW30" s="622"/>
      <c r="CX30" s="622"/>
      <c r="CY30" s="623"/>
      <c r="CZ30" s="624">
        <v>12.8</v>
      </c>
      <c r="DA30" s="636"/>
      <c r="DB30" s="636"/>
      <c r="DC30" s="637"/>
      <c r="DD30" s="627">
        <v>4268467</v>
      </c>
      <c r="DE30" s="622"/>
      <c r="DF30" s="622"/>
      <c r="DG30" s="622"/>
      <c r="DH30" s="622"/>
      <c r="DI30" s="622"/>
      <c r="DJ30" s="622"/>
      <c r="DK30" s="623"/>
      <c r="DL30" s="627">
        <v>4268467</v>
      </c>
      <c r="DM30" s="622"/>
      <c r="DN30" s="622"/>
      <c r="DO30" s="622"/>
      <c r="DP30" s="622"/>
      <c r="DQ30" s="622"/>
      <c r="DR30" s="622"/>
      <c r="DS30" s="622"/>
      <c r="DT30" s="622"/>
      <c r="DU30" s="622"/>
      <c r="DV30" s="623"/>
      <c r="DW30" s="624">
        <v>22.8</v>
      </c>
      <c r="DX30" s="636"/>
      <c r="DY30" s="636"/>
      <c r="DZ30" s="636"/>
      <c r="EA30" s="636"/>
      <c r="EB30" s="636"/>
      <c r="EC30" s="648"/>
    </row>
    <row r="31" spans="2:133" ht="11.25" customHeight="1" x14ac:dyDescent="0.15">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06"/>
      <c r="AV31" s="206"/>
      <c r="AW31" s="206"/>
      <c r="AX31" s="679" t="s">
        <v>178</v>
      </c>
      <c r="AY31" s="680"/>
      <c r="AZ31" s="680"/>
      <c r="BA31" s="680"/>
      <c r="BB31" s="680"/>
      <c r="BC31" s="680"/>
      <c r="BD31" s="680"/>
      <c r="BE31" s="680"/>
      <c r="BF31" s="681"/>
      <c r="BG31" s="683">
        <v>98.9</v>
      </c>
      <c r="BH31" s="684"/>
      <c r="BI31" s="684"/>
      <c r="BJ31" s="684"/>
      <c r="BK31" s="684"/>
      <c r="BL31" s="684"/>
      <c r="BM31" s="685">
        <v>96.5</v>
      </c>
      <c r="BN31" s="684"/>
      <c r="BO31" s="684"/>
      <c r="BP31" s="684"/>
      <c r="BQ31" s="686"/>
      <c r="BR31" s="683">
        <v>99.3</v>
      </c>
      <c r="BS31" s="684"/>
      <c r="BT31" s="684"/>
      <c r="BU31" s="684"/>
      <c r="BV31" s="684"/>
      <c r="BW31" s="684"/>
      <c r="BX31" s="685">
        <v>97</v>
      </c>
      <c r="BY31" s="684"/>
      <c r="BZ31" s="684"/>
      <c r="CA31" s="684"/>
      <c r="CB31" s="686"/>
      <c r="CD31" s="642"/>
      <c r="CE31" s="643"/>
      <c r="CF31" s="618" t="s">
        <v>301</v>
      </c>
      <c r="CG31" s="619"/>
      <c r="CH31" s="619"/>
      <c r="CI31" s="619"/>
      <c r="CJ31" s="619"/>
      <c r="CK31" s="619"/>
      <c r="CL31" s="619"/>
      <c r="CM31" s="619"/>
      <c r="CN31" s="619"/>
      <c r="CO31" s="619"/>
      <c r="CP31" s="619"/>
      <c r="CQ31" s="620"/>
      <c r="CR31" s="621">
        <v>174020</v>
      </c>
      <c r="CS31" s="634"/>
      <c r="CT31" s="634"/>
      <c r="CU31" s="634"/>
      <c r="CV31" s="634"/>
      <c r="CW31" s="634"/>
      <c r="CX31" s="634"/>
      <c r="CY31" s="635"/>
      <c r="CZ31" s="624">
        <v>0.5</v>
      </c>
      <c r="DA31" s="636"/>
      <c r="DB31" s="636"/>
      <c r="DC31" s="637"/>
      <c r="DD31" s="627">
        <v>169423</v>
      </c>
      <c r="DE31" s="634"/>
      <c r="DF31" s="634"/>
      <c r="DG31" s="634"/>
      <c r="DH31" s="634"/>
      <c r="DI31" s="634"/>
      <c r="DJ31" s="634"/>
      <c r="DK31" s="635"/>
      <c r="DL31" s="627">
        <v>169423</v>
      </c>
      <c r="DM31" s="634"/>
      <c r="DN31" s="634"/>
      <c r="DO31" s="634"/>
      <c r="DP31" s="634"/>
      <c r="DQ31" s="634"/>
      <c r="DR31" s="634"/>
      <c r="DS31" s="634"/>
      <c r="DT31" s="634"/>
      <c r="DU31" s="634"/>
      <c r="DV31" s="635"/>
      <c r="DW31" s="624">
        <v>0.9</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2892496</v>
      </c>
      <c r="S32" s="622"/>
      <c r="T32" s="622"/>
      <c r="U32" s="622"/>
      <c r="V32" s="622"/>
      <c r="W32" s="622"/>
      <c r="X32" s="622"/>
      <c r="Y32" s="623"/>
      <c r="Z32" s="659">
        <v>7.9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99.2</v>
      </c>
      <c r="BH32" s="634"/>
      <c r="BI32" s="634"/>
      <c r="BJ32" s="634"/>
      <c r="BK32" s="634"/>
      <c r="BL32" s="634"/>
      <c r="BM32" s="625">
        <v>97.1</v>
      </c>
      <c r="BN32" s="634"/>
      <c r="BO32" s="634"/>
      <c r="BP32" s="634"/>
      <c r="BQ32" s="657"/>
      <c r="BR32" s="692">
        <v>99.6</v>
      </c>
      <c r="BS32" s="634"/>
      <c r="BT32" s="634"/>
      <c r="BU32" s="634"/>
      <c r="BV32" s="634"/>
      <c r="BW32" s="634"/>
      <c r="BX32" s="625">
        <v>97.7</v>
      </c>
      <c r="BY32" s="634"/>
      <c r="BZ32" s="634"/>
      <c r="CA32" s="634"/>
      <c r="CB32" s="657"/>
      <c r="CD32" s="644"/>
      <c r="CE32" s="645"/>
      <c r="CF32" s="618" t="s">
        <v>305</v>
      </c>
      <c r="CG32" s="619"/>
      <c r="CH32" s="619"/>
      <c r="CI32" s="619"/>
      <c r="CJ32" s="619"/>
      <c r="CK32" s="619"/>
      <c r="CL32" s="619"/>
      <c r="CM32" s="619"/>
      <c r="CN32" s="619"/>
      <c r="CO32" s="619"/>
      <c r="CP32" s="619"/>
      <c r="CQ32" s="620"/>
      <c r="CR32" s="621">
        <v>95</v>
      </c>
      <c r="CS32" s="622"/>
      <c r="CT32" s="622"/>
      <c r="CU32" s="622"/>
      <c r="CV32" s="622"/>
      <c r="CW32" s="622"/>
      <c r="CX32" s="622"/>
      <c r="CY32" s="623"/>
      <c r="CZ32" s="624">
        <v>0</v>
      </c>
      <c r="DA32" s="636"/>
      <c r="DB32" s="636"/>
      <c r="DC32" s="637"/>
      <c r="DD32" s="627">
        <v>95</v>
      </c>
      <c r="DE32" s="622"/>
      <c r="DF32" s="622"/>
      <c r="DG32" s="622"/>
      <c r="DH32" s="622"/>
      <c r="DI32" s="622"/>
      <c r="DJ32" s="622"/>
      <c r="DK32" s="623"/>
      <c r="DL32" s="627">
        <v>95</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55716</v>
      </c>
      <c r="S33" s="622"/>
      <c r="T33" s="622"/>
      <c r="U33" s="622"/>
      <c r="V33" s="622"/>
      <c r="W33" s="622"/>
      <c r="X33" s="622"/>
      <c r="Y33" s="623"/>
      <c r="Z33" s="659">
        <v>0.2</v>
      </c>
      <c r="AA33" s="659"/>
      <c r="AB33" s="659"/>
      <c r="AC33" s="659"/>
      <c r="AD33" s="660">
        <v>26861</v>
      </c>
      <c r="AE33" s="660"/>
      <c r="AF33" s="660"/>
      <c r="AG33" s="660"/>
      <c r="AH33" s="660"/>
      <c r="AI33" s="660"/>
      <c r="AJ33" s="660"/>
      <c r="AK33" s="660"/>
      <c r="AL33" s="624">
        <v>0.1</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98.6</v>
      </c>
      <c r="BH33" s="606"/>
      <c r="BI33" s="606"/>
      <c r="BJ33" s="606"/>
      <c r="BK33" s="606"/>
      <c r="BL33" s="606"/>
      <c r="BM33" s="652">
        <v>95.7</v>
      </c>
      <c r="BN33" s="606"/>
      <c r="BO33" s="606"/>
      <c r="BP33" s="606"/>
      <c r="BQ33" s="669"/>
      <c r="BR33" s="682">
        <v>98.9</v>
      </c>
      <c r="BS33" s="606"/>
      <c r="BT33" s="606"/>
      <c r="BU33" s="606"/>
      <c r="BV33" s="606"/>
      <c r="BW33" s="606"/>
      <c r="BX33" s="652">
        <v>96.1</v>
      </c>
      <c r="BY33" s="606"/>
      <c r="BZ33" s="606"/>
      <c r="CA33" s="606"/>
      <c r="CB33" s="669"/>
      <c r="CD33" s="618" t="s">
        <v>308</v>
      </c>
      <c r="CE33" s="619"/>
      <c r="CF33" s="619"/>
      <c r="CG33" s="619"/>
      <c r="CH33" s="619"/>
      <c r="CI33" s="619"/>
      <c r="CJ33" s="619"/>
      <c r="CK33" s="619"/>
      <c r="CL33" s="619"/>
      <c r="CM33" s="619"/>
      <c r="CN33" s="619"/>
      <c r="CO33" s="619"/>
      <c r="CP33" s="619"/>
      <c r="CQ33" s="620"/>
      <c r="CR33" s="621">
        <v>12442648</v>
      </c>
      <c r="CS33" s="634"/>
      <c r="CT33" s="634"/>
      <c r="CU33" s="634"/>
      <c r="CV33" s="634"/>
      <c r="CW33" s="634"/>
      <c r="CX33" s="634"/>
      <c r="CY33" s="635"/>
      <c r="CZ33" s="624">
        <v>36.5</v>
      </c>
      <c r="DA33" s="636"/>
      <c r="DB33" s="636"/>
      <c r="DC33" s="637"/>
      <c r="DD33" s="627">
        <v>9396144</v>
      </c>
      <c r="DE33" s="634"/>
      <c r="DF33" s="634"/>
      <c r="DG33" s="634"/>
      <c r="DH33" s="634"/>
      <c r="DI33" s="634"/>
      <c r="DJ33" s="634"/>
      <c r="DK33" s="635"/>
      <c r="DL33" s="627">
        <v>7972672</v>
      </c>
      <c r="DM33" s="634"/>
      <c r="DN33" s="634"/>
      <c r="DO33" s="634"/>
      <c r="DP33" s="634"/>
      <c r="DQ33" s="634"/>
      <c r="DR33" s="634"/>
      <c r="DS33" s="634"/>
      <c r="DT33" s="634"/>
      <c r="DU33" s="634"/>
      <c r="DV33" s="635"/>
      <c r="DW33" s="624">
        <v>42.6</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596854</v>
      </c>
      <c r="S34" s="622"/>
      <c r="T34" s="622"/>
      <c r="U34" s="622"/>
      <c r="V34" s="622"/>
      <c r="W34" s="622"/>
      <c r="X34" s="622"/>
      <c r="Y34" s="623"/>
      <c r="Z34" s="659">
        <v>1.6</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4502755</v>
      </c>
      <c r="CS34" s="622"/>
      <c r="CT34" s="622"/>
      <c r="CU34" s="622"/>
      <c r="CV34" s="622"/>
      <c r="CW34" s="622"/>
      <c r="CX34" s="622"/>
      <c r="CY34" s="623"/>
      <c r="CZ34" s="624">
        <v>13.2</v>
      </c>
      <c r="DA34" s="636"/>
      <c r="DB34" s="636"/>
      <c r="DC34" s="637"/>
      <c r="DD34" s="627">
        <v>3159495</v>
      </c>
      <c r="DE34" s="622"/>
      <c r="DF34" s="622"/>
      <c r="DG34" s="622"/>
      <c r="DH34" s="622"/>
      <c r="DI34" s="622"/>
      <c r="DJ34" s="622"/>
      <c r="DK34" s="623"/>
      <c r="DL34" s="627">
        <v>2836996</v>
      </c>
      <c r="DM34" s="622"/>
      <c r="DN34" s="622"/>
      <c r="DO34" s="622"/>
      <c r="DP34" s="622"/>
      <c r="DQ34" s="622"/>
      <c r="DR34" s="622"/>
      <c r="DS34" s="622"/>
      <c r="DT34" s="622"/>
      <c r="DU34" s="622"/>
      <c r="DV34" s="623"/>
      <c r="DW34" s="624">
        <v>15.2</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935729</v>
      </c>
      <c r="S35" s="622"/>
      <c r="T35" s="622"/>
      <c r="U35" s="622"/>
      <c r="V35" s="622"/>
      <c r="W35" s="622"/>
      <c r="X35" s="622"/>
      <c r="Y35" s="623"/>
      <c r="Z35" s="659">
        <v>2.6</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247676</v>
      </c>
      <c r="CS35" s="634"/>
      <c r="CT35" s="634"/>
      <c r="CU35" s="634"/>
      <c r="CV35" s="634"/>
      <c r="CW35" s="634"/>
      <c r="CX35" s="634"/>
      <c r="CY35" s="635"/>
      <c r="CZ35" s="624">
        <v>0.7</v>
      </c>
      <c r="DA35" s="636"/>
      <c r="DB35" s="636"/>
      <c r="DC35" s="637"/>
      <c r="DD35" s="627">
        <v>195325</v>
      </c>
      <c r="DE35" s="634"/>
      <c r="DF35" s="634"/>
      <c r="DG35" s="634"/>
      <c r="DH35" s="634"/>
      <c r="DI35" s="634"/>
      <c r="DJ35" s="634"/>
      <c r="DK35" s="635"/>
      <c r="DL35" s="627">
        <v>185463</v>
      </c>
      <c r="DM35" s="634"/>
      <c r="DN35" s="634"/>
      <c r="DO35" s="634"/>
      <c r="DP35" s="634"/>
      <c r="DQ35" s="634"/>
      <c r="DR35" s="634"/>
      <c r="DS35" s="634"/>
      <c r="DT35" s="634"/>
      <c r="DU35" s="634"/>
      <c r="DV35" s="635"/>
      <c r="DW35" s="624">
        <v>1</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1094940</v>
      </c>
      <c r="S36" s="622"/>
      <c r="T36" s="622"/>
      <c r="U36" s="622"/>
      <c r="V36" s="622"/>
      <c r="W36" s="622"/>
      <c r="X36" s="622"/>
      <c r="Y36" s="623"/>
      <c r="Z36" s="659">
        <v>3</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4032245</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9372</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3938788</v>
      </c>
      <c r="CS36" s="622"/>
      <c r="CT36" s="622"/>
      <c r="CU36" s="622"/>
      <c r="CV36" s="622"/>
      <c r="CW36" s="622"/>
      <c r="CX36" s="622"/>
      <c r="CY36" s="623"/>
      <c r="CZ36" s="624">
        <v>11.6</v>
      </c>
      <c r="DA36" s="636"/>
      <c r="DB36" s="636"/>
      <c r="DC36" s="637"/>
      <c r="DD36" s="627">
        <v>3226198</v>
      </c>
      <c r="DE36" s="622"/>
      <c r="DF36" s="622"/>
      <c r="DG36" s="622"/>
      <c r="DH36" s="622"/>
      <c r="DI36" s="622"/>
      <c r="DJ36" s="622"/>
      <c r="DK36" s="623"/>
      <c r="DL36" s="627">
        <v>2488864</v>
      </c>
      <c r="DM36" s="622"/>
      <c r="DN36" s="622"/>
      <c r="DO36" s="622"/>
      <c r="DP36" s="622"/>
      <c r="DQ36" s="622"/>
      <c r="DR36" s="622"/>
      <c r="DS36" s="622"/>
      <c r="DT36" s="622"/>
      <c r="DU36" s="622"/>
      <c r="DV36" s="623"/>
      <c r="DW36" s="624">
        <v>13.3</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291567</v>
      </c>
      <c r="S37" s="622"/>
      <c r="T37" s="622"/>
      <c r="U37" s="622"/>
      <c r="V37" s="622"/>
      <c r="W37" s="622"/>
      <c r="X37" s="622"/>
      <c r="Y37" s="623"/>
      <c r="Z37" s="659">
        <v>0.8</v>
      </c>
      <c r="AA37" s="659"/>
      <c r="AB37" s="659"/>
      <c r="AC37" s="659"/>
      <c r="AD37" s="660">
        <v>1</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877820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-69726</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1444705</v>
      </c>
      <c r="CS37" s="634"/>
      <c r="CT37" s="634"/>
      <c r="CU37" s="634"/>
      <c r="CV37" s="634"/>
      <c r="CW37" s="634"/>
      <c r="CX37" s="634"/>
      <c r="CY37" s="635"/>
      <c r="CZ37" s="624">
        <v>4.2</v>
      </c>
      <c r="DA37" s="636"/>
      <c r="DB37" s="636"/>
      <c r="DC37" s="637"/>
      <c r="DD37" s="627">
        <v>1443301</v>
      </c>
      <c r="DE37" s="634"/>
      <c r="DF37" s="634"/>
      <c r="DG37" s="634"/>
      <c r="DH37" s="634"/>
      <c r="DI37" s="634"/>
      <c r="DJ37" s="634"/>
      <c r="DK37" s="635"/>
      <c r="DL37" s="627">
        <v>1288557</v>
      </c>
      <c r="DM37" s="634"/>
      <c r="DN37" s="634"/>
      <c r="DO37" s="634"/>
      <c r="DP37" s="634"/>
      <c r="DQ37" s="634"/>
      <c r="DR37" s="634"/>
      <c r="DS37" s="634"/>
      <c r="DT37" s="634"/>
      <c r="DU37" s="634"/>
      <c r="DV37" s="635"/>
      <c r="DW37" s="624">
        <v>6.9</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3365700</v>
      </c>
      <c r="S38" s="622"/>
      <c r="T38" s="622"/>
      <c r="U38" s="622"/>
      <c r="V38" s="622"/>
      <c r="W38" s="622"/>
      <c r="X38" s="622"/>
      <c r="Y38" s="623"/>
      <c r="Z38" s="659">
        <v>9.1999999999999993</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88202</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7866</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3058341</v>
      </c>
      <c r="CS38" s="622"/>
      <c r="CT38" s="622"/>
      <c r="CU38" s="622"/>
      <c r="CV38" s="622"/>
      <c r="CW38" s="622"/>
      <c r="CX38" s="622"/>
      <c r="CY38" s="623"/>
      <c r="CZ38" s="624">
        <v>9</v>
      </c>
      <c r="DA38" s="636"/>
      <c r="DB38" s="636"/>
      <c r="DC38" s="637"/>
      <c r="DD38" s="627">
        <v>2405900</v>
      </c>
      <c r="DE38" s="622"/>
      <c r="DF38" s="622"/>
      <c r="DG38" s="622"/>
      <c r="DH38" s="622"/>
      <c r="DI38" s="622"/>
      <c r="DJ38" s="622"/>
      <c r="DK38" s="623"/>
      <c r="DL38" s="627">
        <v>2313747</v>
      </c>
      <c r="DM38" s="622"/>
      <c r="DN38" s="622"/>
      <c r="DO38" s="622"/>
      <c r="DP38" s="622"/>
      <c r="DQ38" s="622"/>
      <c r="DR38" s="622"/>
      <c r="DS38" s="622"/>
      <c r="DT38" s="622"/>
      <c r="DU38" s="622"/>
      <c r="DV38" s="623"/>
      <c r="DW38" s="624">
        <v>12.4</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7882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12451</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532441</v>
      </c>
      <c r="CS39" s="634"/>
      <c r="CT39" s="634"/>
      <c r="CU39" s="634"/>
      <c r="CV39" s="634"/>
      <c r="CW39" s="634"/>
      <c r="CX39" s="634"/>
      <c r="CY39" s="635"/>
      <c r="CZ39" s="624">
        <v>1.6</v>
      </c>
      <c r="DA39" s="636"/>
      <c r="DB39" s="636"/>
      <c r="DC39" s="637"/>
      <c r="DD39" s="627">
        <v>261098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v>49700</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124</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162647</v>
      </c>
      <c r="CS40" s="622"/>
      <c r="CT40" s="622"/>
      <c r="CU40" s="622"/>
      <c r="CV40" s="622"/>
      <c r="CW40" s="622"/>
      <c r="CX40" s="622"/>
      <c r="CY40" s="623"/>
      <c r="CZ40" s="624">
        <v>0.5</v>
      </c>
      <c r="DA40" s="636"/>
      <c r="DB40" s="636"/>
      <c r="DC40" s="637"/>
      <c r="DD40" s="627">
        <v>148128</v>
      </c>
      <c r="DE40" s="622"/>
      <c r="DF40" s="622"/>
      <c r="DG40" s="622"/>
      <c r="DH40" s="622"/>
      <c r="DI40" s="622"/>
      <c r="DJ40" s="622"/>
      <c r="DK40" s="623"/>
      <c r="DL40" s="627">
        <v>147602</v>
      </c>
      <c r="DM40" s="622"/>
      <c r="DN40" s="622"/>
      <c r="DO40" s="622"/>
      <c r="DP40" s="622"/>
      <c r="DQ40" s="622"/>
      <c r="DR40" s="622"/>
      <c r="DS40" s="622"/>
      <c r="DT40" s="622"/>
      <c r="DU40" s="622"/>
      <c r="DV40" s="623"/>
      <c r="DW40" s="624">
        <v>0.8</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36599126</v>
      </c>
      <c r="S41" s="646"/>
      <c r="T41" s="646"/>
      <c r="U41" s="646"/>
      <c r="V41" s="646"/>
      <c r="W41" s="646"/>
      <c r="X41" s="646"/>
      <c r="Y41" s="649"/>
      <c r="Z41" s="650">
        <v>100</v>
      </c>
      <c r="AA41" s="650"/>
      <c r="AB41" s="650"/>
      <c r="AC41" s="650"/>
      <c r="AD41" s="651">
        <v>18654479</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675251</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2383090</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424</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4178775</v>
      </c>
      <c r="CS42" s="634"/>
      <c r="CT42" s="634"/>
      <c r="CU42" s="634"/>
      <c r="CV42" s="634"/>
      <c r="CW42" s="634"/>
      <c r="CX42" s="634"/>
      <c r="CY42" s="635"/>
      <c r="CZ42" s="624">
        <v>12.3</v>
      </c>
      <c r="DA42" s="636"/>
      <c r="DB42" s="636"/>
      <c r="DC42" s="637"/>
      <c r="DD42" s="627">
        <v>774665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v>39361</v>
      </c>
      <c r="CS43" s="634"/>
      <c r="CT43" s="634"/>
      <c r="CU43" s="634"/>
      <c r="CV43" s="634"/>
      <c r="CW43" s="634"/>
      <c r="CX43" s="634"/>
      <c r="CY43" s="635"/>
      <c r="CZ43" s="624">
        <v>0.1</v>
      </c>
      <c r="DA43" s="636"/>
      <c r="DB43" s="636"/>
      <c r="DC43" s="637"/>
      <c r="DD43" s="627">
        <v>39361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4121243</v>
      </c>
      <c r="CS44" s="622"/>
      <c r="CT44" s="622"/>
      <c r="CU44" s="622"/>
      <c r="CV44" s="622"/>
      <c r="CW44" s="622"/>
      <c r="CX44" s="622"/>
      <c r="CY44" s="623"/>
      <c r="CZ44" s="624">
        <v>12.1</v>
      </c>
      <c r="DA44" s="625"/>
      <c r="DB44" s="625"/>
      <c r="DC44" s="626"/>
      <c r="DD44" s="627">
        <v>766259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2504870</v>
      </c>
      <c r="CS45" s="634"/>
      <c r="CT45" s="634"/>
      <c r="CU45" s="634"/>
      <c r="CV45" s="634"/>
      <c r="CW45" s="634"/>
      <c r="CX45" s="634"/>
      <c r="CY45" s="635"/>
      <c r="CZ45" s="624">
        <v>7.4</v>
      </c>
      <c r="DA45" s="636"/>
      <c r="DB45" s="636"/>
      <c r="DC45" s="637"/>
      <c r="DD45" s="627">
        <v>345201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349</v>
      </c>
      <c r="CG46" s="619"/>
      <c r="CH46" s="619"/>
      <c r="CI46" s="619"/>
      <c r="CJ46" s="619"/>
      <c r="CK46" s="619"/>
      <c r="CL46" s="619"/>
      <c r="CM46" s="619"/>
      <c r="CN46" s="619"/>
      <c r="CO46" s="619"/>
      <c r="CP46" s="619"/>
      <c r="CQ46" s="620"/>
      <c r="CR46" s="621">
        <v>1512303</v>
      </c>
      <c r="CS46" s="622"/>
      <c r="CT46" s="622"/>
      <c r="CU46" s="622"/>
      <c r="CV46" s="622"/>
      <c r="CW46" s="622"/>
      <c r="CX46" s="622"/>
      <c r="CY46" s="623"/>
      <c r="CZ46" s="624">
        <v>4.4000000000000004</v>
      </c>
      <c r="DA46" s="625"/>
      <c r="DB46" s="625"/>
      <c r="DC46" s="626"/>
      <c r="DD46" s="627">
        <v>415846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350</v>
      </c>
      <c r="CG47" s="619"/>
      <c r="CH47" s="619"/>
      <c r="CI47" s="619"/>
      <c r="CJ47" s="619"/>
      <c r="CK47" s="619"/>
      <c r="CL47" s="619"/>
      <c r="CM47" s="619"/>
      <c r="CN47" s="619"/>
      <c r="CO47" s="619"/>
      <c r="CP47" s="619"/>
      <c r="CQ47" s="620"/>
      <c r="CR47" s="621">
        <v>57532</v>
      </c>
      <c r="CS47" s="634"/>
      <c r="CT47" s="634"/>
      <c r="CU47" s="634"/>
      <c r="CV47" s="634"/>
      <c r="CW47" s="634"/>
      <c r="CX47" s="634"/>
      <c r="CY47" s="635"/>
      <c r="CZ47" s="624">
        <v>0.2</v>
      </c>
      <c r="DA47" s="636"/>
      <c r="DB47" s="636"/>
      <c r="DC47" s="637"/>
      <c r="DD47" s="627">
        <v>8406</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352</v>
      </c>
      <c r="CE49" s="603"/>
      <c r="CF49" s="603"/>
      <c r="CG49" s="603"/>
      <c r="CH49" s="603"/>
      <c r="CI49" s="603"/>
      <c r="CJ49" s="603"/>
      <c r="CK49" s="603"/>
      <c r="CL49" s="603"/>
      <c r="CM49" s="603"/>
      <c r="CN49" s="603"/>
      <c r="CO49" s="603"/>
      <c r="CP49" s="603"/>
      <c r="CQ49" s="604"/>
      <c r="CR49" s="605">
        <v>34076103</v>
      </c>
      <c r="CS49" s="606"/>
      <c r="CT49" s="606"/>
      <c r="CU49" s="606"/>
      <c r="CV49" s="606"/>
      <c r="CW49" s="606"/>
      <c r="CX49" s="606"/>
      <c r="CY49" s="607"/>
      <c r="CZ49" s="608">
        <v>100</v>
      </c>
      <c r="DA49" s="609"/>
      <c r="DB49" s="609"/>
      <c r="DC49" s="610"/>
      <c r="DD49" s="611">
        <v>21336121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NMBUNtML3tKIl1KGnHnONMh/J3NWS7A0H4TQy13vQXw75hwmXGPKNXJZ8ExFm4HdfRYTyb/iVnyIrXnKl75WKQ==" saltValue="+RjcHruEeOjpPRT5q0Sdz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375</v>
      </c>
      <c r="C7" s="1048"/>
      <c r="D7" s="1048"/>
      <c r="E7" s="1048"/>
      <c r="F7" s="1048"/>
      <c r="G7" s="1048"/>
      <c r="H7" s="1048"/>
      <c r="I7" s="1048"/>
      <c r="J7" s="1048"/>
      <c r="K7" s="1048"/>
      <c r="L7" s="1048"/>
      <c r="M7" s="1048"/>
      <c r="N7" s="1048"/>
      <c r="O7" s="1048"/>
      <c r="P7" s="1049"/>
      <c r="Q7" s="1102">
        <v>36587</v>
      </c>
      <c r="R7" s="1103"/>
      <c r="S7" s="1103"/>
      <c r="T7" s="1103"/>
      <c r="U7" s="1103"/>
      <c r="V7" s="1103">
        <v>34065</v>
      </c>
      <c r="W7" s="1103"/>
      <c r="X7" s="1103"/>
      <c r="Y7" s="1103"/>
      <c r="Z7" s="1103"/>
      <c r="AA7" s="1103">
        <f>Q7-V7</f>
        <v>2522</v>
      </c>
      <c r="AB7" s="1103"/>
      <c r="AC7" s="1103"/>
      <c r="AD7" s="1103"/>
      <c r="AE7" s="1104"/>
      <c r="AF7" s="1105">
        <v>835</v>
      </c>
      <c r="AG7" s="1106"/>
      <c r="AH7" s="1106"/>
      <c r="AI7" s="1106"/>
      <c r="AJ7" s="1107"/>
      <c r="AK7" s="1108">
        <v>857</v>
      </c>
      <c r="AL7" s="1109"/>
      <c r="AM7" s="1109"/>
      <c r="AN7" s="1109"/>
      <c r="AO7" s="1109"/>
      <c r="AP7" s="1109">
        <v>40331</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551</v>
      </c>
      <c r="BT7" s="1100"/>
      <c r="BU7" s="1100"/>
      <c r="BV7" s="1100"/>
      <c r="BW7" s="1100"/>
      <c r="BX7" s="1100"/>
      <c r="BY7" s="1100"/>
      <c r="BZ7" s="1100"/>
      <c r="CA7" s="1100"/>
      <c r="CB7" s="1100"/>
      <c r="CC7" s="1100"/>
      <c r="CD7" s="1100"/>
      <c r="CE7" s="1100"/>
      <c r="CF7" s="1100"/>
      <c r="CG7" s="1112"/>
      <c r="CH7" s="1096">
        <v>10</v>
      </c>
      <c r="CI7" s="1097"/>
      <c r="CJ7" s="1097"/>
      <c r="CK7" s="1097"/>
      <c r="CL7" s="1098"/>
      <c r="CM7" s="1096">
        <v>73</v>
      </c>
      <c r="CN7" s="1097"/>
      <c r="CO7" s="1097"/>
      <c r="CP7" s="1097"/>
      <c r="CQ7" s="1098"/>
      <c r="CR7" s="1096">
        <v>11</v>
      </c>
      <c r="CS7" s="1097"/>
      <c r="CT7" s="1097"/>
      <c r="CU7" s="1097"/>
      <c r="CV7" s="1098"/>
      <c r="CW7" s="1096" t="s">
        <v>550</v>
      </c>
      <c r="CX7" s="1097"/>
      <c r="CY7" s="1097"/>
      <c r="CZ7" s="1097"/>
      <c r="DA7" s="1098"/>
      <c r="DB7" s="1096" t="s">
        <v>550</v>
      </c>
      <c r="DC7" s="1097"/>
      <c r="DD7" s="1097"/>
      <c r="DE7" s="1097"/>
      <c r="DF7" s="1098"/>
      <c r="DG7" s="1096" t="s">
        <v>550</v>
      </c>
      <c r="DH7" s="1097"/>
      <c r="DI7" s="1097"/>
      <c r="DJ7" s="1097"/>
      <c r="DK7" s="1098"/>
      <c r="DL7" s="1096"/>
      <c r="DM7" s="1097"/>
      <c r="DN7" s="1097"/>
      <c r="DO7" s="1097"/>
      <c r="DP7" s="1098"/>
      <c r="DQ7" s="1096" t="s">
        <v>550</v>
      </c>
      <c r="DR7" s="1097"/>
      <c r="DS7" s="1097"/>
      <c r="DT7" s="1097"/>
      <c r="DU7" s="1098"/>
      <c r="DV7" s="1099"/>
      <c r="DW7" s="1100"/>
      <c r="DX7" s="1100"/>
      <c r="DY7" s="1100"/>
      <c r="DZ7" s="1101"/>
      <c r="EA7" s="222"/>
    </row>
    <row r="8" spans="1:131" s="223" customFormat="1" ht="26.25" customHeight="1" x14ac:dyDescent="0.15">
      <c r="A8" s="226">
        <v>2</v>
      </c>
      <c r="B8" s="1030" t="s">
        <v>376</v>
      </c>
      <c r="C8" s="1031"/>
      <c r="D8" s="1031"/>
      <c r="E8" s="1031"/>
      <c r="F8" s="1031"/>
      <c r="G8" s="1031"/>
      <c r="H8" s="1031"/>
      <c r="I8" s="1031"/>
      <c r="J8" s="1031"/>
      <c r="K8" s="1031"/>
      <c r="L8" s="1031"/>
      <c r="M8" s="1031"/>
      <c r="N8" s="1031"/>
      <c r="O8" s="1031"/>
      <c r="P8" s="1032"/>
      <c r="Q8" s="1038">
        <v>12</v>
      </c>
      <c r="R8" s="1039"/>
      <c r="S8" s="1039"/>
      <c r="T8" s="1039"/>
      <c r="U8" s="1039"/>
      <c r="V8" s="1039">
        <v>11</v>
      </c>
      <c r="W8" s="1039"/>
      <c r="X8" s="1039"/>
      <c r="Y8" s="1039"/>
      <c r="Z8" s="1039"/>
      <c r="AA8" s="1039">
        <f>Q8-V8</f>
        <v>1</v>
      </c>
      <c r="AB8" s="1039"/>
      <c r="AC8" s="1039"/>
      <c r="AD8" s="1039"/>
      <c r="AE8" s="1040"/>
      <c r="AF8" s="1035">
        <v>1</v>
      </c>
      <c r="AG8" s="1036"/>
      <c r="AH8" s="1036"/>
      <c r="AI8" s="1036"/>
      <c r="AJ8" s="1037"/>
      <c r="AK8" s="1080">
        <v>2</v>
      </c>
      <c r="AL8" s="1081"/>
      <c r="AM8" s="1081"/>
      <c r="AN8" s="1081"/>
      <c r="AO8" s="1081"/>
      <c r="AP8" s="1081" t="s">
        <v>550</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552</v>
      </c>
      <c r="BT8" s="993"/>
      <c r="BU8" s="993"/>
      <c r="BV8" s="993"/>
      <c r="BW8" s="993"/>
      <c r="BX8" s="993"/>
      <c r="BY8" s="993"/>
      <c r="BZ8" s="993"/>
      <c r="CA8" s="993"/>
      <c r="CB8" s="993"/>
      <c r="CC8" s="993"/>
      <c r="CD8" s="993"/>
      <c r="CE8" s="993"/>
      <c r="CF8" s="993"/>
      <c r="CG8" s="1014"/>
      <c r="CH8" s="989">
        <v>0</v>
      </c>
      <c r="CI8" s="990"/>
      <c r="CJ8" s="990"/>
      <c r="CK8" s="990"/>
      <c r="CL8" s="991"/>
      <c r="CM8" s="989">
        <v>6</v>
      </c>
      <c r="CN8" s="990"/>
      <c r="CO8" s="990"/>
      <c r="CP8" s="990"/>
      <c r="CQ8" s="991"/>
      <c r="CR8" s="989">
        <v>5</v>
      </c>
      <c r="CS8" s="990"/>
      <c r="CT8" s="990"/>
      <c r="CU8" s="990"/>
      <c r="CV8" s="991"/>
      <c r="CW8" s="989" t="s">
        <v>550</v>
      </c>
      <c r="CX8" s="990"/>
      <c r="CY8" s="990"/>
      <c r="CZ8" s="990"/>
      <c r="DA8" s="991"/>
      <c r="DB8" s="989" t="s">
        <v>550</v>
      </c>
      <c r="DC8" s="990"/>
      <c r="DD8" s="990"/>
      <c r="DE8" s="990"/>
      <c r="DF8" s="991"/>
      <c r="DG8" s="989" t="s">
        <v>550</v>
      </c>
      <c r="DH8" s="990"/>
      <c r="DI8" s="990"/>
      <c r="DJ8" s="990"/>
      <c r="DK8" s="991"/>
      <c r="DL8" s="989"/>
      <c r="DM8" s="990"/>
      <c r="DN8" s="990"/>
      <c r="DO8" s="990"/>
      <c r="DP8" s="991"/>
      <c r="DQ8" s="989" t="s">
        <v>550</v>
      </c>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f>SUM(Q7:U22)</f>
        <v>36599</v>
      </c>
      <c r="R23" s="1061"/>
      <c r="S23" s="1061"/>
      <c r="T23" s="1061"/>
      <c r="U23" s="1061"/>
      <c r="V23" s="1061">
        <f t="shared" ref="V23" si="0">SUM(V7:Z22)</f>
        <v>34076</v>
      </c>
      <c r="W23" s="1061"/>
      <c r="X23" s="1061"/>
      <c r="Y23" s="1061"/>
      <c r="Z23" s="1061"/>
      <c r="AA23" s="1061">
        <f t="shared" ref="AA23" si="1">SUM(AA7:AE22)</f>
        <v>2523</v>
      </c>
      <c r="AB23" s="1061"/>
      <c r="AC23" s="1061"/>
      <c r="AD23" s="1061"/>
      <c r="AE23" s="1068"/>
      <c r="AF23" s="1069">
        <v>836</v>
      </c>
      <c r="AG23" s="1061"/>
      <c r="AH23" s="1061"/>
      <c r="AI23" s="1061"/>
      <c r="AJ23" s="1070"/>
      <c r="AK23" s="1071"/>
      <c r="AL23" s="1072"/>
      <c r="AM23" s="1072"/>
      <c r="AN23" s="1072"/>
      <c r="AO23" s="1072"/>
      <c r="AP23" s="1061">
        <f t="shared" ref="AP23" si="2">SUM(AP7:AT22)</f>
        <v>40331</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7623</v>
      </c>
      <c r="R28" s="1051"/>
      <c r="S28" s="1051"/>
      <c r="T28" s="1051"/>
      <c r="U28" s="1051"/>
      <c r="V28" s="1051">
        <v>7614</v>
      </c>
      <c r="W28" s="1051"/>
      <c r="X28" s="1051"/>
      <c r="Y28" s="1051"/>
      <c r="Z28" s="1051"/>
      <c r="AA28" s="1051">
        <f>Q28-V28</f>
        <v>9</v>
      </c>
      <c r="AB28" s="1051"/>
      <c r="AC28" s="1051"/>
      <c r="AD28" s="1051"/>
      <c r="AE28" s="1052"/>
      <c r="AF28" s="1053">
        <v>9</v>
      </c>
      <c r="AG28" s="1051"/>
      <c r="AH28" s="1051"/>
      <c r="AI28" s="1051"/>
      <c r="AJ28" s="1054"/>
      <c r="AK28" s="1042">
        <v>675</v>
      </c>
      <c r="AL28" s="1043"/>
      <c r="AM28" s="1043"/>
      <c r="AN28" s="1043"/>
      <c r="AO28" s="1043"/>
      <c r="AP28" s="1043" t="s">
        <v>550</v>
      </c>
      <c r="AQ28" s="1043"/>
      <c r="AR28" s="1043"/>
      <c r="AS28" s="1043"/>
      <c r="AT28" s="1043"/>
      <c r="AU28" s="1043" t="s">
        <v>550</v>
      </c>
      <c r="AV28" s="1043"/>
      <c r="AW28" s="1043"/>
      <c r="AX28" s="1043"/>
      <c r="AY28" s="1043"/>
      <c r="AZ28" s="1044" t="s">
        <v>550</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7384</v>
      </c>
      <c r="R29" s="1039"/>
      <c r="S29" s="1039"/>
      <c r="T29" s="1039"/>
      <c r="U29" s="1039"/>
      <c r="V29" s="1039">
        <v>7228</v>
      </c>
      <c r="W29" s="1039"/>
      <c r="X29" s="1039"/>
      <c r="Y29" s="1039"/>
      <c r="Z29" s="1039"/>
      <c r="AA29" s="1039">
        <f t="shared" ref="AA29:AA30" si="3">Q29-V29</f>
        <v>156</v>
      </c>
      <c r="AB29" s="1039"/>
      <c r="AC29" s="1039"/>
      <c r="AD29" s="1039"/>
      <c r="AE29" s="1040"/>
      <c r="AF29" s="1035">
        <v>156</v>
      </c>
      <c r="AG29" s="1036"/>
      <c r="AH29" s="1036"/>
      <c r="AI29" s="1036"/>
      <c r="AJ29" s="1037"/>
      <c r="AK29" s="980">
        <v>1249</v>
      </c>
      <c r="AL29" s="971"/>
      <c r="AM29" s="971"/>
      <c r="AN29" s="971"/>
      <c r="AO29" s="971"/>
      <c r="AP29" s="971" t="s">
        <v>550</v>
      </c>
      <c r="AQ29" s="971"/>
      <c r="AR29" s="971"/>
      <c r="AS29" s="971"/>
      <c r="AT29" s="971"/>
      <c r="AU29" s="971" t="s">
        <v>550</v>
      </c>
      <c r="AV29" s="971"/>
      <c r="AW29" s="971"/>
      <c r="AX29" s="971"/>
      <c r="AY29" s="971"/>
      <c r="AZ29" s="1041" t="s">
        <v>550</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1089</v>
      </c>
      <c r="R30" s="1039"/>
      <c r="S30" s="1039"/>
      <c r="T30" s="1039"/>
      <c r="U30" s="1039"/>
      <c r="V30" s="1039">
        <v>1082</v>
      </c>
      <c r="W30" s="1039"/>
      <c r="X30" s="1039"/>
      <c r="Y30" s="1039"/>
      <c r="Z30" s="1039"/>
      <c r="AA30" s="1039">
        <f t="shared" si="3"/>
        <v>7</v>
      </c>
      <c r="AB30" s="1039"/>
      <c r="AC30" s="1039"/>
      <c r="AD30" s="1039"/>
      <c r="AE30" s="1040"/>
      <c r="AF30" s="1035">
        <v>7</v>
      </c>
      <c r="AG30" s="1036"/>
      <c r="AH30" s="1036"/>
      <c r="AI30" s="1036"/>
      <c r="AJ30" s="1037"/>
      <c r="AK30" s="980">
        <v>328</v>
      </c>
      <c r="AL30" s="971"/>
      <c r="AM30" s="971"/>
      <c r="AN30" s="971"/>
      <c r="AO30" s="971"/>
      <c r="AP30" s="971" t="s">
        <v>550</v>
      </c>
      <c r="AQ30" s="971"/>
      <c r="AR30" s="971"/>
      <c r="AS30" s="971"/>
      <c r="AT30" s="971"/>
      <c r="AU30" s="971" t="s">
        <v>550</v>
      </c>
      <c r="AV30" s="971"/>
      <c r="AW30" s="971"/>
      <c r="AX30" s="971"/>
      <c r="AY30" s="971"/>
      <c r="AZ30" s="1041" t="s">
        <v>550</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1283</v>
      </c>
      <c r="R31" s="1039"/>
      <c r="S31" s="1039"/>
      <c r="T31" s="1039"/>
      <c r="U31" s="1039"/>
      <c r="V31" s="1039">
        <v>1270</v>
      </c>
      <c r="W31" s="1039"/>
      <c r="X31" s="1039"/>
      <c r="Y31" s="1039"/>
      <c r="Z31" s="1039"/>
      <c r="AA31" s="1039">
        <f t="shared" ref="AA31:AA32" si="4">Q31-V31</f>
        <v>13</v>
      </c>
      <c r="AB31" s="1039"/>
      <c r="AC31" s="1039"/>
      <c r="AD31" s="1039"/>
      <c r="AE31" s="1040"/>
      <c r="AF31" s="1035">
        <v>518</v>
      </c>
      <c r="AG31" s="1036"/>
      <c r="AH31" s="1036"/>
      <c r="AI31" s="1036"/>
      <c r="AJ31" s="1037"/>
      <c r="AK31" s="980">
        <v>88</v>
      </c>
      <c r="AL31" s="971"/>
      <c r="AM31" s="971"/>
      <c r="AN31" s="971"/>
      <c r="AO31" s="971"/>
      <c r="AP31" s="971">
        <v>2747</v>
      </c>
      <c r="AQ31" s="971"/>
      <c r="AR31" s="971"/>
      <c r="AS31" s="971"/>
      <c r="AT31" s="971"/>
      <c r="AU31" s="971">
        <v>722</v>
      </c>
      <c r="AV31" s="971"/>
      <c r="AW31" s="971"/>
      <c r="AX31" s="971"/>
      <c r="AY31" s="971"/>
      <c r="AZ31" s="1041" t="s">
        <v>550</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1319</v>
      </c>
      <c r="R32" s="1039"/>
      <c r="S32" s="1039"/>
      <c r="T32" s="1039"/>
      <c r="U32" s="1039"/>
      <c r="V32" s="1039">
        <v>1391</v>
      </c>
      <c r="W32" s="1039"/>
      <c r="X32" s="1039"/>
      <c r="Y32" s="1039"/>
      <c r="Z32" s="1039"/>
      <c r="AA32" s="1039">
        <f t="shared" si="4"/>
        <v>-72</v>
      </c>
      <c r="AB32" s="1039"/>
      <c r="AC32" s="1039"/>
      <c r="AD32" s="1039"/>
      <c r="AE32" s="1040"/>
      <c r="AF32" s="1035">
        <v>338</v>
      </c>
      <c r="AG32" s="1036"/>
      <c r="AH32" s="1036"/>
      <c r="AI32" s="1036"/>
      <c r="AJ32" s="1037"/>
      <c r="AK32" s="980">
        <v>878</v>
      </c>
      <c r="AL32" s="971"/>
      <c r="AM32" s="971"/>
      <c r="AN32" s="971"/>
      <c r="AO32" s="971"/>
      <c r="AP32" s="971">
        <v>7045</v>
      </c>
      <c r="AQ32" s="971"/>
      <c r="AR32" s="971"/>
      <c r="AS32" s="971"/>
      <c r="AT32" s="971"/>
      <c r="AU32" s="971">
        <v>6469</v>
      </c>
      <c r="AV32" s="971"/>
      <c r="AW32" s="971"/>
      <c r="AX32" s="971"/>
      <c r="AY32" s="971"/>
      <c r="AZ32" s="1041" t="s">
        <v>550</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f>SUM(AF28:AJ62)</f>
        <v>1028</v>
      </c>
      <c r="AG63" s="959"/>
      <c r="AH63" s="959"/>
      <c r="AI63" s="959"/>
      <c r="AJ63" s="1022"/>
      <c r="AK63" s="1023"/>
      <c r="AL63" s="963"/>
      <c r="AM63" s="963"/>
      <c r="AN63" s="963"/>
      <c r="AO63" s="963"/>
      <c r="AP63" s="959">
        <f t="shared" ref="AP63" si="5">SUM(AP28:AT62)</f>
        <v>9792</v>
      </c>
      <c r="AQ63" s="959"/>
      <c r="AR63" s="959"/>
      <c r="AS63" s="959"/>
      <c r="AT63" s="959"/>
      <c r="AU63" s="959">
        <f t="shared" ref="AU63" si="6">SUM(AU28:AY62)</f>
        <v>7191</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399</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400</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553</v>
      </c>
      <c r="C68" s="986"/>
      <c r="D68" s="986"/>
      <c r="E68" s="986"/>
      <c r="F68" s="986"/>
      <c r="G68" s="986"/>
      <c r="H68" s="986"/>
      <c r="I68" s="986"/>
      <c r="J68" s="986"/>
      <c r="K68" s="986"/>
      <c r="L68" s="986"/>
      <c r="M68" s="986"/>
      <c r="N68" s="986"/>
      <c r="O68" s="986"/>
      <c r="P68" s="987"/>
      <c r="Q68" s="988">
        <v>7064</v>
      </c>
      <c r="R68" s="982"/>
      <c r="S68" s="982"/>
      <c r="T68" s="982"/>
      <c r="U68" s="982"/>
      <c r="V68" s="982">
        <v>5999</v>
      </c>
      <c r="W68" s="982"/>
      <c r="X68" s="982"/>
      <c r="Y68" s="982"/>
      <c r="Z68" s="982"/>
      <c r="AA68" s="982">
        <f>Q68-V68</f>
        <v>1065</v>
      </c>
      <c r="AB68" s="982"/>
      <c r="AC68" s="982"/>
      <c r="AD68" s="982"/>
      <c r="AE68" s="982"/>
      <c r="AF68" s="982">
        <v>1065</v>
      </c>
      <c r="AG68" s="982"/>
      <c r="AH68" s="982"/>
      <c r="AI68" s="982"/>
      <c r="AJ68" s="982"/>
      <c r="AK68" s="982">
        <v>208</v>
      </c>
      <c r="AL68" s="982"/>
      <c r="AM68" s="982"/>
      <c r="AN68" s="982"/>
      <c r="AO68" s="982"/>
      <c r="AP68" s="982" t="s">
        <v>550</v>
      </c>
      <c r="AQ68" s="982"/>
      <c r="AR68" s="982"/>
      <c r="AS68" s="982"/>
      <c r="AT68" s="982"/>
      <c r="AU68" s="982" t="s">
        <v>550</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554</v>
      </c>
      <c r="C69" s="975"/>
      <c r="D69" s="975"/>
      <c r="E69" s="975"/>
      <c r="F69" s="975"/>
      <c r="G69" s="975"/>
      <c r="H69" s="975"/>
      <c r="I69" s="975"/>
      <c r="J69" s="975"/>
      <c r="K69" s="975"/>
      <c r="L69" s="975"/>
      <c r="M69" s="975"/>
      <c r="N69" s="975"/>
      <c r="O69" s="975"/>
      <c r="P69" s="976"/>
      <c r="Q69" s="977">
        <v>1285</v>
      </c>
      <c r="R69" s="971"/>
      <c r="S69" s="971"/>
      <c r="T69" s="971"/>
      <c r="U69" s="971"/>
      <c r="V69" s="971">
        <v>949</v>
      </c>
      <c r="W69" s="971"/>
      <c r="X69" s="971"/>
      <c r="Y69" s="971"/>
      <c r="Z69" s="971"/>
      <c r="AA69" s="971">
        <f t="shared" ref="AA69:AA73" si="7">Q69-V69</f>
        <v>336</v>
      </c>
      <c r="AB69" s="971"/>
      <c r="AC69" s="971"/>
      <c r="AD69" s="971"/>
      <c r="AE69" s="971"/>
      <c r="AF69" s="971">
        <v>336</v>
      </c>
      <c r="AG69" s="971"/>
      <c r="AH69" s="971"/>
      <c r="AI69" s="971"/>
      <c r="AJ69" s="971"/>
      <c r="AK69" s="971">
        <v>0</v>
      </c>
      <c r="AL69" s="971"/>
      <c r="AM69" s="971"/>
      <c r="AN69" s="971"/>
      <c r="AO69" s="971"/>
      <c r="AP69" s="971">
        <v>1477</v>
      </c>
      <c r="AQ69" s="971"/>
      <c r="AR69" s="971"/>
      <c r="AS69" s="971"/>
      <c r="AT69" s="971"/>
      <c r="AU69" s="971" t="s">
        <v>550</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555</v>
      </c>
      <c r="C70" s="975"/>
      <c r="D70" s="975"/>
      <c r="E70" s="975"/>
      <c r="F70" s="975"/>
      <c r="G70" s="975"/>
      <c r="H70" s="975"/>
      <c r="I70" s="975"/>
      <c r="J70" s="975"/>
      <c r="K70" s="975"/>
      <c r="L70" s="975"/>
      <c r="M70" s="975"/>
      <c r="N70" s="975"/>
      <c r="O70" s="975"/>
      <c r="P70" s="976"/>
      <c r="Q70" s="977">
        <v>3562</v>
      </c>
      <c r="R70" s="971"/>
      <c r="S70" s="971"/>
      <c r="T70" s="971"/>
      <c r="U70" s="971"/>
      <c r="V70" s="971">
        <v>3472</v>
      </c>
      <c r="W70" s="971"/>
      <c r="X70" s="971"/>
      <c r="Y70" s="971"/>
      <c r="Z70" s="971"/>
      <c r="AA70" s="971">
        <f t="shared" si="7"/>
        <v>90</v>
      </c>
      <c r="AB70" s="971"/>
      <c r="AC70" s="971"/>
      <c r="AD70" s="971"/>
      <c r="AE70" s="971"/>
      <c r="AF70" s="971">
        <v>85</v>
      </c>
      <c r="AG70" s="971"/>
      <c r="AH70" s="971"/>
      <c r="AI70" s="971"/>
      <c r="AJ70" s="971"/>
      <c r="AK70" s="971">
        <v>25</v>
      </c>
      <c r="AL70" s="971"/>
      <c r="AM70" s="971"/>
      <c r="AN70" s="971"/>
      <c r="AO70" s="971"/>
      <c r="AP70" s="971">
        <v>11204</v>
      </c>
      <c r="AQ70" s="971"/>
      <c r="AR70" s="971"/>
      <c r="AS70" s="971"/>
      <c r="AT70" s="971"/>
      <c r="AU70" s="971">
        <v>6122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556</v>
      </c>
      <c r="C71" s="975"/>
      <c r="D71" s="975"/>
      <c r="E71" s="975"/>
      <c r="F71" s="975"/>
      <c r="G71" s="975"/>
      <c r="H71" s="975"/>
      <c r="I71" s="975"/>
      <c r="J71" s="975"/>
      <c r="K71" s="975"/>
      <c r="L71" s="975"/>
      <c r="M71" s="975"/>
      <c r="N71" s="975"/>
      <c r="O71" s="975"/>
      <c r="P71" s="976"/>
      <c r="Q71" s="977">
        <v>8</v>
      </c>
      <c r="R71" s="971"/>
      <c r="S71" s="971"/>
      <c r="T71" s="971"/>
      <c r="U71" s="971"/>
      <c r="V71" s="971">
        <v>8</v>
      </c>
      <c r="W71" s="971"/>
      <c r="X71" s="971"/>
      <c r="Y71" s="971"/>
      <c r="Z71" s="971"/>
      <c r="AA71" s="971">
        <f t="shared" si="7"/>
        <v>0</v>
      </c>
      <c r="AB71" s="971"/>
      <c r="AC71" s="971"/>
      <c r="AD71" s="971"/>
      <c r="AE71" s="971"/>
      <c r="AF71" s="971">
        <v>0</v>
      </c>
      <c r="AG71" s="971"/>
      <c r="AH71" s="971"/>
      <c r="AI71" s="971"/>
      <c r="AJ71" s="971"/>
      <c r="AK71" s="971" t="s">
        <v>550</v>
      </c>
      <c r="AL71" s="971"/>
      <c r="AM71" s="971"/>
      <c r="AN71" s="971"/>
      <c r="AO71" s="971"/>
      <c r="AP71" s="971" t="s">
        <v>550</v>
      </c>
      <c r="AQ71" s="971"/>
      <c r="AR71" s="971"/>
      <c r="AS71" s="971"/>
      <c r="AT71" s="971"/>
      <c r="AU71" s="971" t="s">
        <v>550</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557</v>
      </c>
      <c r="C72" s="975"/>
      <c r="D72" s="975"/>
      <c r="E72" s="975"/>
      <c r="F72" s="975"/>
      <c r="G72" s="975"/>
      <c r="H72" s="975"/>
      <c r="I72" s="975"/>
      <c r="J72" s="975"/>
      <c r="K72" s="975"/>
      <c r="L72" s="975"/>
      <c r="M72" s="975"/>
      <c r="N72" s="975"/>
      <c r="O72" s="975"/>
      <c r="P72" s="976"/>
      <c r="Q72" s="977">
        <v>312</v>
      </c>
      <c r="R72" s="971"/>
      <c r="S72" s="971"/>
      <c r="T72" s="971"/>
      <c r="U72" s="971"/>
      <c r="V72" s="971">
        <v>290</v>
      </c>
      <c r="W72" s="971"/>
      <c r="X72" s="971"/>
      <c r="Y72" s="971"/>
      <c r="Z72" s="971"/>
      <c r="AA72" s="971">
        <f t="shared" si="7"/>
        <v>22</v>
      </c>
      <c r="AB72" s="971"/>
      <c r="AC72" s="971"/>
      <c r="AD72" s="971"/>
      <c r="AE72" s="971"/>
      <c r="AF72" s="971">
        <v>22</v>
      </c>
      <c r="AG72" s="971"/>
      <c r="AH72" s="971"/>
      <c r="AI72" s="971"/>
      <c r="AJ72" s="971"/>
      <c r="AK72" s="971" t="s">
        <v>550</v>
      </c>
      <c r="AL72" s="971"/>
      <c r="AM72" s="971"/>
      <c r="AN72" s="971"/>
      <c r="AO72" s="971"/>
      <c r="AP72" s="971" t="s">
        <v>550</v>
      </c>
      <c r="AQ72" s="971"/>
      <c r="AR72" s="971"/>
      <c r="AS72" s="971"/>
      <c r="AT72" s="971"/>
      <c r="AU72" s="971" t="s">
        <v>550</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558</v>
      </c>
      <c r="C73" s="975"/>
      <c r="D73" s="975"/>
      <c r="E73" s="975"/>
      <c r="F73" s="975"/>
      <c r="G73" s="975"/>
      <c r="H73" s="975"/>
      <c r="I73" s="975"/>
      <c r="J73" s="975"/>
      <c r="K73" s="975"/>
      <c r="L73" s="975"/>
      <c r="M73" s="975"/>
      <c r="N73" s="975"/>
      <c r="O73" s="975"/>
      <c r="P73" s="976"/>
      <c r="Q73" s="977">
        <v>322367</v>
      </c>
      <c r="R73" s="971"/>
      <c r="S73" s="971"/>
      <c r="T73" s="971"/>
      <c r="U73" s="971"/>
      <c r="V73" s="971">
        <v>314740</v>
      </c>
      <c r="W73" s="971"/>
      <c r="X73" s="971"/>
      <c r="Y73" s="971"/>
      <c r="Z73" s="971"/>
      <c r="AA73" s="971">
        <f t="shared" si="7"/>
        <v>7627</v>
      </c>
      <c r="AB73" s="971"/>
      <c r="AC73" s="971"/>
      <c r="AD73" s="971"/>
      <c r="AE73" s="971"/>
      <c r="AF73" s="971">
        <v>5417</v>
      </c>
      <c r="AG73" s="971"/>
      <c r="AH73" s="971"/>
      <c r="AI73" s="971"/>
      <c r="AJ73" s="971"/>
      <c r="AK73" s="971" t="s">
        <v>550</v>
      </c>
      <c r="AL73" s="971"/>
      <c r="AM73" s="971"/>
      <c r="AN73" s="971"/>
      <c r="AO73" s="971"/>
      <c r="AP73" s="971" t="s">
        <v>550</v>
      </c>
      <c r="AQ73" s="971"/>
      <c r="AR73" s="971"/>
      <c r="AS73" s="971"/>
      <c r="AT73" s="971"/>
      <c r="AU73" s="971" t="s">
        <v>550</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295</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295</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295</v>
      </c>
      <c r="DR109" s="896"/>
      <c r="DS109" s="896"/>
      <c r="DT109" s="896"/>
      <c r="DU109" s="897"/>
      <c r="DV109" s="898" t="s">
        <v>412</v>
      </c>
      <c r="DW109" s="896"/>
      <c r="DX109" s="896"/>
      <c r="DY109" s="896"/>
      <c r="DZ109" s="929"/>
    </row>
    <row r="110" spans="1:131" s="218" customFormat="1" ht="26.25" customHeight="1" x14ac:dyDescent="0.15">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4494282</v>
      </c>
      <c r="AB110" s="889"/>
      <c r="AC110" s="889"/>
      <c r="AD110" s="889"/>
      <c r="AE110" s="890"/>
      <c r="AF110" s="891">
        <v>4575768</v>
      </c>
      <c r="AG110" s="889"/>
      <c r="AH110" s="889"/>
      <c r="AI110" s="889"/>
      <c r="AJ110" s="890"/>
      <c r="AK110" s="891">
        <v>4530761</v>
      </c>
      <c r="AL110" s="889"/>
      <c r="AM110" s="889"/>
      <c r="AN110" s="889"/>
      <c r="AO110" s="890"/>
      <c r="AP110" s="892">
        <v>30.4</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41216887</v>
      </c>
      <c r="BR110" s="842"/>
      <c r="BS110" s="842"/>
      <c r="BT110" s="842"/>
      <c r="BU110" s="842"/>
      <c r="BV110" s="842">
        <v>41321910</v>
      </c>
      <c r="BW110" s="842"/>
      <c r="BX110" s="842"/>
      <c r="BY110" s="842"/>
      <c r="BZ110" s="842"/>
      <c r="CA110" s="842">
        <v>40330932</v>
      </c>
      <c r="CB110" s="842"/>
      <c r="CC110" s="842"/>
      <c r="CD110" s="842"/>
      <c r="CE110" s="842"/>
      <c r="CF110" s="866">
        <v>270.5</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54000</v>
      </c>
      <c r="DH110" s="842"/>
      <c r="DI110" s="842"/>
      <c r="DJ110" s="842"/>
      <c r="DK110" s="842"/>
      <c r="DL110" s="842">
        <v>43200</v>
      </c>
      <c r="DM110" s="842"/>
      <c r="DN110" s="842"/>
      <c r="DO110" s="842"/>
      <c r="DP110" s="842"/>
      <c r="DQ110" s="842">
        <v>32400</v>
      </c>
      <c r="DR110" s="842"/>
      <c r="DS110" s="842"/>
      <c r="DT110" s="842"/>
      <c r="DU110" s="842"/>
      <c r="DV110" s="843">
        <v>0.2</v>
      </c>
      <c r="DW110" s="843"/>
      <c r="DX110" s="843"/>
      <c r="DY110" s="843"/>
      <c r="DZ110" s="844"/>
    </row>
    <row r="111" spans="1:131" s="218" customFormat="1" ht="26.25" customHeight="1" x14ac:dyDescent="0.15">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v>54000</v>
      </c>
      <c r="BR111" s="817"/>
      <c r="BS111" s="817"/>
      <c r="BT111" s="817"/>
      <c r="BU111" s="817"/>
      <c r="BV111" s="817">
        <v>43200</v>
      </c>
      <c r="BW111" s="817"/>
      <c r="BX111" s="817"/>
      <c r="BY111" s="817"/>
      <c r="BZ111" s="817"/>
      <c r="CA111" s="817">
        <v>32400</v>
      </c>
      <c r="CB111" s="817"/>
      <c r="CC111" s="817"/>
      <c r="CD111" s="817"/>
      <c r="CE111" s="817"/>
      <c r="CF111" s="875">
        <v>0.2</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7349472</v>
      </c>
      <c r="BR112" s="817"/>
      <c r="BS112" s="817"/>
      <c r="BT112" s="817"/>
      <c r="BU112" s="817"/>
      <c r="BV112" s="817">
        <v>6543476</v>
      </c>
      <c r="BW112" s="817"/>
      <c r="BX112" s="817"/>
      <c r="BY112" s="817"/>
      <c r="BZ112" s="817"/>
      <c r="CA112" s="817">
        <v>7191570</v>
      </c>
      <c r="CB112" s="817"/>
      <c r="CC112" s="817"/>
      <c r="CD112" s="817"/>
      <c r="CE112" s="817"/>
      <c r="CF112" s="875">
        <v>48.2</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645928</v>
      </c>
      <c r="AB113" s="919"/>
      <c r="AC113" s="919"/>
      <c r="AD113" s="919"/>
      <c r="AE113" s="920"/>
      <c r="AF113" s="921">
        <v>649677</v>
      </c>
      <c r="AG113" s="919"/>
      <c r="AH113" s="919"/>
      <c r="AI113" s="919"/>
      <c r="AJ113" s="920"/>
      <c r="AK113" s="921">
        <v>702291</v>
      </c>
      <c r="AL113" s="919"/>
      <c r="AM113" s="919"/>
      <c r="AN113" s="919"/>
      <c r="AO113" s="920"/>
      <c r="AP113" s="922">
        <v>4.7</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3969510</v>
      </c>
      <c r="BR113" s="817"/>
      <c r="BS113" s="817"/>
      <c r="BT113" s="817"/>
      <c r="BU113" s="817"/>
      <c r="BV113" s="817">
        <v>5827348</v>
      </c>
      <c r="BW113" s="817"/>
      <c r="BX113" s="817"/>
      <c r="BY113" s="817"/>
      <c r="BZ113" s="817"/>
      <c r="CA113" s="817">
        <v>6122392</v>
      </c>
      <c r="CB113" s="817"/>
      <c r="CC113" s="817"/>
      <c r="CD113" s="817"/>
      <c r="CE113" s="817"/>
      <c r="CF113" s="875">
        <v>41.1</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183247</v>
      </c>
      <c r="AB114" s="780"/>
      <c r="AC114" s="780"/>
      <c r="AD114" s="780"/>
      <c r="AE114" s="781"/>
      <c r="AF114" s="782">
        <v>196204</v>
      </c>
      <c r="AG114" s="780"/>
      <c r="AH114" s="780"/>
      <c r="AI114" s="780"/>
      <c r="AJ114" s="781"/>
      <c r="AK114" s="782">
        <v>185119</v>
      </c>
      <c r="AL114" s="780"/>
      <c r="AM114" s="780"/>
      <c r="AN114" s="780"/>
      <c r="AO114" s="781"/>
      <c r="AP114" s="824">
        <v>1.2</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2765507</v>
      </c>
      <c r="BR114" s="817"/>
      <c r="BS114" s="817"/>
      <c r="BT114" s="817"/>
      <c r="BU114" s="817"/>
      <c r="BV114" s="817">
        <v>3132568</v>
      </c>
      <c r="BW114" s="817"/>
      <c r="BX114" s="817"/>
      <c r="BY114" s="817"/>
      <c r="BZ114" s="817"/>
      <c r="CA114" s="817">
        <v>3130102</v>
      </c>
      <c r="CB114" s="817"/>
      <c r="CC114" s="817"/>
      <c r="CD114" s="817"/>
      <c r="CE114" s="817"/>
      <c r="CF114" s="875">
        <v>21</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49775</v>
      </c>
      <c r="AB115" s="919"/>
      <c r="AC115" s="919"/>
      <c r="AD115" s="919"/>
      <c r="AE115" s="920"/>
      <c r="AF115" s="921">
        <v>27671</v>
      </c>
      <c r="AG115" s="919"/>
      <c r="AH115" s="919"/>
      <c r="AI115" s="919"/>
      <c r="AJ115" s="920"/>
      <c r="AK115" s="921">
        <v>13469</v>
      </c>
      <c r="AL115" s="919"/>
      <c r="AM115" s="919"/>
      <c r="AN115" s="919"/>
      <c r="AO115" s="920"/>
      <c r="AP115" s="922">
        <v>0.1</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5373232</v>
      </c>
      <c r="AB117" s="903"/>
      <c r="AC117" s="903"/>
      <c r="AD117" s="903"/>
      <c r="AE117" s="904"/>
      <c r="AF117" s="905">
        <v>5449320</v>
      </c>
      <c r="AG117" s="903"/>
      <c r="AH117" s="903"/>
      <c r="AI117" s="903"/>
      <c r="AJ117" s="904"/>
      <c r="AK117" s="905">
        <v>5431640</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295</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10800</v>
      </c>
      <c r="AB119" s="889"/>
      <c r="AC119" s="889"/>
      <c r="AD119" s="889"/>
      <c r="AE119" s="890"/>
      <c r="AF119" s="891">
        <v>10800</v>
      </c>
      <c r="AG119" s="889"/>
      <c r="AH119" s="889"/>
      <c r="AI119" s="889"/>
      <c r="AJ119" s="890"/>
      <c r="AK119" s="891">
        <v>10800</v>
      </c>
      <c r="AL119" s="889"/>
      <c r="AM119" s="889"/>
      <c r="AN119" s="889"/>
      <c r="AO119" s="890"/>
      <c r="AP119" s="892">
        <v>0.1</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442</v>
      </c>
      <c r="BP119" s="878"/>
      <c r="BQ119" s="879">
        <v>55355376</v>
      </c>
      <c r="BR119" s="845"/>
      <c r="BS119" s="845"/>
      <c r="BT119" s="845"/>
      <c r="BU119" s="845"/>
      <c r="BV119" s="845">
        <v>56868502</v>
      </c>
      <c r="BW119" s="845"/>
      <c r="BX119" s="845"/>
      <c r="BY119" s="845"/>
      <c r="BZ119" s="845"/>
      <c r="CA119" s="845">
        <v>56807396</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13871654</v>
      </c>
      <c r="BR120" s="842"/>
      <c r="BS120" s="842"/>
      <c r="BT120" s="842"/>
      <c r="BU120" s="842"/>
      <c r="BV120" s="842">
        <v>15478759</v>
      </c>
      <c r="BW120" s="842"/>
      <c r="BX120" s="842"/>
      <c r="BY120" s="842"/>
      <c r="BZ120" s="842"/>
      <c r="CA120" s="842">
        <v>15904368</v>
      </c>
      <c r="CB120" s="842"/>
      <c r="CC120" s="842"/>
      <c r="CD120" s="842"/>
      <c r="CE120" s="842"/>
      <c r="CF120" s="866">
        <v>106.7</v>
      </c>
      <c r="CG120" s="867"/>
      <c r="CH120" s="867"/>
      <c r="CI120" s="867"/>
      <c r="CJ120" s="867"/>
      <c r="CK120" s="868" t="s">
        <v>446</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5780001</v>
      </c>
      <c r="DH120" s="842"/>
      <c r="DI120" s="842"/>
      <c r="DJ120" s="842"/>
      <c r="DK120" s="842"/>
      <c r="DL120" s="842">
        <v>5591905</v>
      </c>
      <c r="DM120" s="842"/>
      <c r="DN120" s="842"/>
      <c r="DO120" s="842"/>
      <c r="DP120" s="842"/>
      <c r="DQ120" s="842">
        <v>6469238</v>
      </c>
      <c r="DR120" s="842"/>
      <c r="DS120" s="842"/>
      <c r="DT120" s="842"/>
      <c r="DU120" s="842"/>
      <c r="DV120" s="843">
        <v>43.4</v>
      </c>
      <c r="DW120" s="843"/>
      <c r="DX120" s="843"/>
      <c r="DY120" s="843"/>
      <c r="DZ120" s="844"/>
    </row>
    <row r="121" spans="1:130" s="218" customFormat="1" ht="26.25" customHeight="1" x14ac:dyDescent="0.15">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v>1208221</v>
      </c>
      <c r="BR121" s="817"/>
      <c r="BS121" s="817"/>
      <c r="BT121" s="817"/>
      <c r="BU121" s="817"/>
      <c r="BV121" s="817">
        <v>1132301</v>
      </c>
      <c r="BW121" s="817"/>
      <c r="BX121" s="817"/>
      <c r="BY121" s="817"/>
      <c r="BZ121" s="817"/>
      <c r="CA121" s="817">
        <v>1052799</v>
      </c>
      <c r="CB121" s="817"/>
      <c r="CC121" s="817"/>
      <c r="CD121" s="817"/>
      <c r="CE121" s="817"/>
      <c r="CF121" s="875">
        <v>7.1</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1545864</v>
      </c>
      <c r="DH121" s="817"/>
      <c r="DI121" s="817"/>
      <c r="DJ121" s="817"/>
      <c r="DK121" s="817"/>
      <c r="DL121" s="817">
        <v>951571</v>
      </c>
      <c r="DM121" s="817"/>
      <c r="DN121" s="817"/>
      <c r="DO121" s="817"/>
      <c r="DP121" s="817"/>
      <c r="DQ121" s="817">
        <v>722332</v>
      </c>
      <c r="DR121" s="817"/>
      <c r="DS121" s="817"/>
      <c r="DT121" s="817"/>
      <c r="DU121" s="817"/>
      <c r="DV121" s="794">
        <v>4.8</v>
      </c>
      <c r="DW121" s="794"/>
      <c r="DX121" s="794"/>
      <c r="DY121" s="794"/>
      <c r="DZ121" s="795"/>
    </row>
    <row r="122" spans="1:130" s="218" customFormat="1" ht="26.25" customHeight="1" x14ac:dyDescent="0.15">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37002919</v>
      </c>
      <c r="BR122" s="845"/>
      <c r="BS122" s="845"/>
      <c r="BT122" s="845"/>
      <c r="BU122" s="845"/>
      <c r="BV122" s="845">
        <v>36889933</v>
      </c>
      <c r="BW122" s="845"/>
      <c r="BX122" s="845"/>
      <c r="BY122" s="845"/>
      <c r="BZ122" s="845"/>
      <c r="CA122" s="845">
        <v>35311608</v>
      </c>
      <c r="CB122" s="845"/>
      <c r="CC122" s="845"/>
      <c r="CD122" s="845"/>
      <c r="CE122" s="845"/>
      <c r="CF122" s="846">
        <v>236.8</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450</v>
      </c>
      <c r="BP123" s="878"/>
      <c r="BQ123" s="832">
        <v>52082794</v>
      </c>
      <c r="BR123" s="833"/>
      <c r="BS123" s="833"/>
      <c r="BT123" s="833"/>
      <c r="BU123" s="833"/>
      <c r="BV123" s="833">
        <v>53500993</v>
      </c>
      <c r="BW123" s="833"/>
      <c r="BX123" s="833"/>
      <c r="BY123" s="833"/>
      <c r="BZ123" s="833"/>
      <c r="CA123" s="833">
        <v>52268775</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22.7</v>
      </c>
      <c r="BR124" s="831"/>
      <c r="BS124" s="831"/>
      <c r="BT124" s="831"/>
      <c r="BU124" s="831"/>
      <c r="BV124" s="831">
        <v>23.2</v>
      </c>
      <c r="BW124" s="831"/>
      <c r="BX124" s="831"/>
      <c r="BY124" s="831"/>
      <c r="BZ124" s="831"/>
      <c r="CA124" s="831">
        <v>30.4</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v>23607</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38975</v>
      </c>
      <c r="AB127" s="780"/>
      <c r="AC127" s="780"/>
      <c r="AD127" s="780"/>
      <c r="AE127" s="781"/>
      <c r="AF127" s="782">
        <v>16871</v>
      </c>
      <c r="AG127" s="780"/>
      <c r="AH127" s="780"/>
      <c r="AI127" s="780"/>
      <c r="AJ127" s="781"/>
      <c r="AK127" s="782">
        <v>2669</v>
      </c>
      <c r="AL127" s="780"/>
      <c r="AM127" s="780"/>
      <c r="AN127" s="780"/>
      <c r="AO127" s="781"/>
      <c r="AP127" s="824">
        <v>0</v>
      </c>
      <c r="AQ127" s="825"/>
      <c r="AR127" s="825"/>
      <c r="AS127" s="825"/>
      <c r="AT127" s="826"/>
      <c r="AU127" s="220"/>
      <c r="AV127" s="220"/>
      <c r="AW127" s="220"/>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v>67454</v>
      </c>
      <c r="AB128" s="801"/>
      <c r="AC128" s="801"/>
      <c r="AD128" s="801"/>
      <c r="AE128" s="802"/>
      <c r="AF128" s="803">
        <v>92763</v>
      </c>
      <c r="AG128" s="801"/>
      <c r="AH128" s="801"/>
      <c r="AI128" s="801"/>
      <c r="AJ128" s="802"/>
      <c r="AK128" s="803">
        <v>84988</v>
      </c>
      <c r="AL128" s="801"/>
      <c r="AM128" s="801"/>
      <c r="AN128" s="801"/>
      <c r="AO128" s="802"/>
      <c r="AP128" s="804"/>
      <c r="AQ128" s="805"/>
      <c r="AR128" s="805"/>
      <c r="AS128" s="805"/>
      <c r="AT128" s="806"/>
      <c r="AU128" s="220"/>
      <c r="AV128" s="220"/>
      <c r="AW128" s="220"/>
      <c r="AX128" s="807" t="s">
        <v>464</v>
      </c>
      <c r="AY128" s="808"/>
      <c r="AZ128" s="808"/>
      <c r="BA128" s="808"/>
      <c r="BB128" s="808"/>
      <c r="BC128" s="808"/>
      <c r="BD128" s="808"/>
      <c r="BE128" s="809"/>
      <c r="BF128" s="786" t="s">
        <v>122</v>
      </c>
      <c r="BG128" s="787"/>
      <c r="BH128" s="787"/>
      <c r="BI128" s="787"/>
      <c r="BJ128" s="787"/>
      <c r="BK128" s="787"/>
      <c r="BL128" s="810"/>
      <c r="BM128" s="786">
        <v>12.57</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18122209</v>
      </c>
      <c r="AB129" s="780"/>
      <c r="AC129" s="780"/>
      <c r="AD129" s="780"/>
      <c r="AE129" s="781"/>
      <c r="AF129" s="782">
        <v>18292778</v>
      </c>
      <c r="AG129" s="780"/>
      <c r="AH129" s="780"/>
      <c r="AI129" s="780"/>
      <c r="AJ129" s="781"/>
      <c r="AK129" s="782">
        <v>18545100</v>
      </c>
      <c r="AL129" s="780"/>
      <c r="AM129" s="780"/>
      <c r="AN129" s="780"/>
      <c r="AO129" s="781"/>
      <c r="AP129" s="783"/>
      <c r="AQ129" s="784"/>
      <c r="AR129" s="784"/>
      <c r="AS129" s="784"/>
      <c r="AT129" s="785"/>
      <c r="AU129" s="221"/>
      <c r="AV129" s="221"/>
      <c r="AW129" s="221"/>
      <c r="AX129" s="751" t="s">
        <v>467</v>
      </c>
      <c r="AY129" s="752"/>
      <c r="AZ129" s="752"/>
      <c r="BA129" s="752"/>
      <c r="BB129" s="752"/>
      <c r="BC129" s="752"/>
      <c r="BD129" s="752"/>
      <c r="BE129" s="753"/>
      <c r="BF129" s="770" t="s">
        <v>122</v>
      </c>
      <c r="BG129" s="771"/>
      <c r="BH129" s="771"/>
      <c r="BI129" s="771"/>
      <c r="BJ129" s="771"/>
      <c r="BK129" s="771"/>
      <c r="BL129" s="772"/>
      <c r="BM129" s="770">
        <v>17.57</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3732056</v>
      </c>
      <c r="AB130" s="780"/>
      <c r="AC130" s="780"/>
      <c r="AD130" s="780"/>
      <c r="AE130" s="781"/>
      <c r="AF130" s="782">
        <v>3784059</v>
      </c>
      <c r="AG130" s="780"/>
      <c r="AH130" s="780"/>
      <c r="AI130" s="780"/>
      <c r="AJ130" s="781"/>
      <c r="AK130" s="782">
        <v>3634971</v>
      </c>
      <c r="AL130" s="780"/>
      <c r="AM130" s="780"/>
      <c r="AN130" s="780"/>
      <c r="AO130" s="781"/>
      <c r="AP130" s="783"/>
      <c r="AQ130" s="784"/>
      <c r="AR130" s="784"/>
      <c r="AS130" s="784"/>
      <c r="AT130" s="785"/>
      <c r="AU130" s="221"/>
      <c r="AV130" s="221"/>
      <c r="AW130" s="221"/>
      <c r="AX130" s="751" t="s">
        <v>470</v>
      </c>
      <c r="AY130" s="752"/>
      <c r="AZ130" s="752"/>
      <c r="BA130" s="752"/>
      <c r="BB130" s="752"/>
      <c r="BC130" s="752"/>
      <c r="BD130" s="752"/>
      <c r="BE130" s="753"/>
      <c r="BF130" s="754">
        <v>11</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14390153</v>
      </c>
      <c r="AB131" s="764"/>
      <c r="AC131" s="764"/>
      <c r="AD131" s="764"/>
      <c r="AE131" s="765"/>
      <c r="AF131" s="766">
        <v>14508719</v>
      </c>
      <c r="AG131" s="764"/>
      <c r="AH131" s="764"/>
      <c r="AI131" s="764"/>
      <c r="AJ131" s="765"/>
      <c r="AK131" s="766">
        <v>14910129</v>
      </c>
      <c r="AL131" s="764"/>
      <c r="AM131" s="764"/>
      <c r="AN131" s="764"/>
      <c r="AO131" s="765"/>
      <c r="AP131" s="767"/>
      <c r="AQ131" s="768"/>
      <c r="AR131" s="768"/>
      <c r="AS131" s="768"/>
      <c r="AT131" s="769"/>
      <c r="AU131" s="221"/>
      <c r="AV131" s="221"/>
      <c r="AW131" s="221"/>
      <c r="AX131" s="729" t="s">
        <v>472</v>
      </c>
      <c r="AY131" s="730"/>
      <c r="AZ131" s="730"/>
      <c r="BA131" s="730"/>
      <c r="BB131" s="730"/>
      <c r="BC131" s="730"/>
      <c r="BD131" s="730"/>
      <c r="BE131" s="731"/>
      <c r="BF131" s="732">
        <v>30.4</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10.936103320000001</v>
      </c>
      <c r="AB132" s="745"/>
      <c r="AC132" s="745"/>
      <c r="AD132" s="745"/>
      <c r="AE132" s="746"/>
      <c r="AF132" s="747">
        <v>10.83829661</v>
      </c>
      <c r="AG132" s="745"/>
      <c r="AH132" s="745"/>
      <c r="AI132" s="745"/>
      <c r="AJ132" s="746"/>
      <c r="AK132" s="747">
        <v>11.47998787</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10.4</v>
      </c>
      <c r="AB133" s="724"/>
      <c r="AC133" s="724"/>
      <c r="AD133" s="724"/>
      <c r="AE133" s="725"/>
      <c r="AF133" s="723">
        <v>10.7</v>
      </c>
      <c r="AG133" s="724"/>
      <c r="AH133" s="724"/>
      <c r="AI133" s="724"/>
      <c r="AJ133" s="725"/>
      <c r="AK133" s="723">
        <v>11</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ueEWMlkn9vbQu1vt2pnUml6qGQLUt9rSl+LZsPemUQ1JD9eVGox5WKZI7LjfPUVqYxn8u5OrtoBvJJ8Vkg85A==" saltValue="Fp1sioQJxM41TLPMGP95w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9SzLbUvkStrSc3Surhio1ipj/5b2LSmcMkXOKeS6L0qGcXPJTFGBnLKr5AqlZFM8S8I5wMMtkOU92N+pTjPRkA==" saltValue="WUFQHdnluZKXAwNIqQizy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utB+kEj3bTRY7fwatmdHHGqL34SqeB0dMtFCKpUl0SXe1Bbvy4PJgF9G4h8zDqwxsG6rokbmFomEh5mO2mfEg==" saltValue="+vAw1VSTmaih0WbaqM+LL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484</v>
      </c>
      <c r="AL9" s="1131"/>
      <c r="AM9" s="1131"/>
      <c r="AN9" s="1132"/>
      <c r="AO9" s="269">
        <v>3839817</v>
      </c>
      <c r="AP9" s="269">
        <v>68135</v>
      </c>
      <c r="AQ9" s="270">
        <v>95899</v>
      </c>
      <c r="AR9" s="271">
        <v>-29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485</v>
      </c>
      <c r="AL10" s="1131"/>
      <c r="AM10" s="1131"/>
      <c r="AN10" s="1132"/>
      <c r="AO10" s="272">
        <v>732360</v>
      </c>
      <c r="AP10" s="272">
        <v>12995</v>
      </c>
      <c r="AQ10" s="273">
        <v>7418</v>
      </c>
      <c r="AR10" s="274">
        <v>75.2</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486</v>
      </c>
      <c r="AL11" s="1131"/>
      <c r="AM11" s="1131"/>
      <c r="AN11" s="1132"/>
      <c r="AO11" s="272">
        <v>13848</v>
      </c>
      <c r="AP11" s="272">
        <v>246</v>
      </c>
      <c r="AQ11" s="273">
        <v>1842</v>
      </c>
      <c r="AR11" s="274">
        <v>-86.6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487</v>
      </c>
      <c r="AL12" s="1131"/>
      <c r="AM12" s="1131"/>
      <c r="AN12" s="1132"/>
      <c r="AO12" s="272" t="s">
        <v>488</v>
      </c>
      <c r="AP12" s="272" t="s">
        <v>488</v>
      </c>
      <c r="AQ12" s="273">
        <v>18</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489</v>
      </c>
      <c r="AL13" s="1131"/>
      <c r="AM13" s="1131"/>
      <c r="AN13" s="1132"/>
      <c r="AO13" s="272">
        <v>204955</v>
      </c>
      <c r="AP13" s="272">
        <v>3637</v>
      </c>
      <c r="AQ13" s="273">
        <v>3674</v>
      </c>
      <c r="AR13" s="274">
        <v>-1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490</v>
      </c>
      <c r="AL14" s="1131"/>
      <c r="AM14" s="1131"/>
      <c r="AN14" s="1132"/>
      <c r="AO14" s="272">
        <v>39361</v>
      </c>
      <c r="AP14" s="272">
        <v>698</v>
      </c>
      <c r="AQ14" s="273">
        <v>2040</v>
      </c>
      <c r="AR14" s="274">
        <v>-65.8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491</v>
      </c>
      <c r="AL15" s="1134"/>
      <c r="AM15" s="1134"/>
      <c r="AN15" s="1135"/>
      <c r="AO15" s="272">
        <v>-270709</v>
      </c>
      <c r="AP15" s="272">
        <v>-4804</v>
      </c>
      <c r="AQ15" s="273">
        <v>-5724</v>
      </c>
      <c r="AR15" s="274">
        <v>-16.100000000000001</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4559632</v>
      </c>
      <c r="AP16" s="272">
        <v>80908</v>
      </c>
      <c r="AQ16" s="273">
        <v>105167</v>
      </c>
      <c r="AR16" s="274">
        <v>-23.1</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496</v>
      </c>
      <c r="AL21" s="1137"/>
      <c r="AM21" s="1137"/>
      <c r="AN21" s="1138"/>
      <c r="AO21" s="285">
        <v>6.73</v>
      </c>
      <c r="AP21" s="286">
        <v>8.91</v>
      </c>
      <c r="AQ21" s="287">
        <v>-2.1800000000000002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497</v>
      </c>
      <c r="AL22" s="1137"/>
      <c r="AM22" s="1137"/>
      <c r="AN22" s="1138"/>
      <c r="AO22" s="290">
        <v>98.8</v>
      </c>
      <c r="AP22" s="291">
        <v>97.6</v>
      </c>
      <c r="AQ22" s="292">
        <v>1.2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501</v>
      </c>
      <c r="AL32" s="1121"/>
      <c r="AM32" s="1121"/>
      <c r="AN32" s="1122"/>
      <c r="AO32" s="300">
        <v>4530761</v>
      </c>
      <c r="AP32" s="300">
        <v>80395</v>
      </c>
      <c r="AQ32" s="301">
        <v>63956</v>
      </c>
      <c r="AR32" s="302">
        <v>25.7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502</v>
      </c>
      <c r="AL33" s="1121"/>
      <c r="AM33" s="1121"/>
      <c r="AN33" s="1122"/>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503</v>
      </c>
      <c r="AL34" s="1121"/>
      <c r="AM34" s="1121"/>
      <c r="AN34" s="1122"/>
      <c r="AO34" s="300" t="s">
        <v>488</v>
      </c>
      <c r="AP34" s="300" t="s">
        <v>488</v>
      </c>
      <c r="AQ34" s="301">
        <v>4</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504</v>
      </c>
      <c r="AL35" s="1121"/>
      <c r="AM35" s="1121"/>
      <c r="AN35" s="1122"/>
      <c r="AO35" s="300">
        <v>702291</v>
      </c>
      <c r="AP35" s="300">
        <v>12462</v>
      </c>
      <c r="AQ35" s="301">
        <v>14498</v>
      </c>
      <c r="AR35" s="302">
        <v>-14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505</v>
      </c>
      <c r="AL36" s="1121"/>
      <c r="AM36" s="1121"/>
      <c r="AN36" s="1122"/>
      <c r="AO36" s="300">
        <v>185119</v>
      </c>
      <c r="AP36" s="300">
        <v>3285</v>
      </c>
      <c r="AQ36" s="301">
        <v>1993</v>
      </c>
      <c r="AR36" s="302">
        <v>64.8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506</v>
      </c>
      <c r="AL37" s="1121"/>
      <c r="AM37" s="1121"/>
      <c r="AN37" s="1122"/>
      <c r="AO37" s="300">
        <v>13469</v>
      </c>
      <c r="AP37" s="300">
        <v>239</v>
      </c>
      <c r="AQ37" s="301">
        <v>407</v>
      </c>
      <c r="AR37" s="302">
        <v>-41.3</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507</v>
      </c>
      <c r="AL38" s="1124"/>
      <c r="AM38" s="1124"/>
      <c r="AN38" s="1125"/>
      <c r="AO38" s="303" t="s">
        <v>488</v>
      </c>
      <c r="AP38" s="303" t="s">
        <v>488</v>
      </c>
      <c r="AQ38" s="304">
        <v>1</v>
      </c>
      <c r="AR38" s="292" t="s">
        <v>488</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508</v>
      </c>
      <c r="AL39" s="1124"/>
      <c r="AM39" s="1124"/>
      <c r="AN39" s="1125"/>
      <c r="AO39" s="300">
        <v>-84988</v>
      </c>
      <c r="AP39" s="300">
        <v>-1508</v>
      </c>
      <c r="AQ39" s="301">
        <v>-3355</v>
      </c>
      <c r="AR39" s="302">
        <v>-55.1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509</v>
      </c>
      <c r="AL40" s="1121"/>
      <c r="AM40" s="1121"/>
      <c r="AN40" s="1122"/>
      <c r="AO40" s="300">
        <v>-3634971</v>
      </c>
      <c r="AP40" s="300">
        <v>-64500</v>
      </c>
      <c r="AQ40" s="301">
        <v>-53996</v>
      </c>
      <c r="AR40" s="302">
        <v>19.5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1711681</v>
      </c>
      <c r="AP41" s="300">
        <v>30373</v>
      </c>
      <c r="AQ41" s="301">
        <v>23508</v>
      </c>
      <c r="AR41" s="302">
        <v>29.2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479</v>
      </c>
      <c r="AN49" s="1115" t="s">
        <v>512</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10152705</v>
      </c>
      <c r="AN51" s="322">
        <v>173994</v>
      </c>
      <c r="AO51" s="323">
        <v>5.2</v>
      </c>
      <c r="AP51" s="324">
        <v>70329</v>
      </c>
      <c r="AQ51" s="325">
        <v>0.2</v>
      </c>
      <c r="AR51" s="326">
        <v>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2876972</v>
      </c>
      <c r="AN52" s="330">
        <v>49305</v>
      </c>
      <c r="AO52" s="331">
        <v>57.2</v>
      </c>
      <c r="AP52" s="332">
        <v>39403</v>
      </c>
      <c r="AQ52" s="333">
        <v>9.1</v>
      </c>
      <c r="AR52" s="334">
        <v>48.1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7388662</v>
      </c>
      <c r="AN53" s="322">
        <v>127432</v>
      </c>
      <c r="AO53" s="323">
        <v>-26.8</v>
      </c>
      <c r="AP53" s="324">
        <v>71871</v>
      </c>
      <c r="AQ53" s="325">
        <v>2.2000000000000002</v>
      </c>
      <c r="AR53" s="326">
        <v>-29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3929423</v>
      </c>
      <c r="AN54" s="330">
        <v>67771</v>
      </c>
      <c r="AO54" s="331">
        <v>37.5</v>
      </c>
      <c r="AP54" s="332">
        <v>38232</v>
      </c>
      <c r="AQ54" s="333">
        <v>-3</v>
      </c>
      <c r="AR54" s="334">
        <v>40.5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4229985</v>
      </c>
      <c r="AN55" s="322">
        <v>73486</v>
      </c>
      <c r="AO55" s="323">
        <v>-42.3</v>
      </c>
      <c r="AP55" s="324">
        <v>71807</v>
      </c>
      <c r="AQ55" s="325">
        <v>-0.1</v>
      </c>
      <c r="AR55" s="326">
        <v>-42.2</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2257293</v>
      </c>
      <c r="AN56" s="330">
        <v>39215</v>
      </c>
      <c r="AO56" s="331">
        <v>-42.1</v>
      </c>
      <c r="AP56" s="332">
        <v>37333</v>
      </c>
      <c r="AQ56" s="333">
        <v>-2.4</v>
      </c>
      <c r="AR56" s="334">
        <v>-39.700000000000003</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6430440</v>
      </c>
      <c r="AN57" s="322">
        <v>112902</v>
      </c>
      <c r="AO57" s="323">
        <v>53.6</v>
      </c>
      <c r="AP57" s="324">
        <v>80821</v>
      </c>
      <c r="AQ57" s="325">
        <v>12.6</v>
      </c>
      <c r="AR57" s="326">
        <v>41</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2212912</v>
      </c>
      <c r="AN58" s="330">
        <v>38853</v>
      </c>
      <c r="AO58" s="331">
        <v>-0.9</v>
      </c>
      <c r="AP58" s="332">
        <v>49586</v>
      </c>
      <c r="AQ58" s="333">
        <v>32.799999999999997</v>
      </c>
      <c r="AR58" s="334">
        <v>-33.700000000000003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4121243</v>
      </c>
      <c r="AN59" s="322">
        <v>73129</v>
      </c>
      <c r="AO59" s="323">
        <v>-35.200000000000003</v>
      </c>
      <c r="AP59" s="324">
        <v>79840</v>
      </c>
      <c r="AQ59" s="325">
        <v>-1.2</v>
      </c>
      <c r="AR59" s="326">
        <v>-34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1512303</v>
      </c>
      <c r="AN60" s="330">
        <v>26835</v>
      </c>
      <c r="AO60" s="331">
        <v>-30.9</v>
      </c>
      <c r="AP60" s="332">
        <v>45238</v>
      </c>
      <c r="AQ60" s="333">
        <v>-8.8000000000000007</v>
      </c>
      <c r="AR60" s="334">
        <v>-22.1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6464607</v>
      </c>
      <c r="AN61" s="337">
        <v>112189</v>
      </c>
      <c r="AO61" s="338">
        <v>-9.1</v>
      </c>
      <c r="AP61" s="339">
        <v>74934</v>
      </c>
      <c r="AQ61" s="340">
        <v>2.7</v>
      </c>
      <c r="AR61" s="326">
        <v>-11.8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2557781</v>
      </c>
      <c r="AN62" s="330">
        <v>44396</v>
      </c>
      <c r="AO62" s="331">
        <v>4.2</v>
      </c>
      <c r="AP62" s="332">
        <v>41958</v>
      </c>
      <c r="AQ62" s="333">
        <v>5.5</v>
      </c>
      <c r="AR62" s="334">
        <v>-1.3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M/uXiCPMoD981LFfSGF/NVvH0EECVeKd+pkptronWhJG3jSlOogrRxtunmG27pSla4YDMQOB1Sk/7cCu18pyuA==" saltValue="Ce23tx+3OGG+2GTg9HVM2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70RBzxBNd1O4csc9BSYgtgV7sI4y5zR/8VuAQxdkz7jjfk8s9+riu/Y/7hcGcDFufWTmTGC/Go7fMIZgJNCtNg==" saltValue="uf6PrRsVsiW/2as9QMldE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VMt9eV6ZW4IJkgvchrRrBFcrWUR4iCFAhrtMns05lvqdvy9zh6NkzYTWoMp2ULk0VwYWuutMRZ8ZOjv88SWbAw==" saltValue="NpNt1/CAk2xmVpU3WPyX4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51.67</v>
      </c>
      <c r="G47" s="12">
        <v>52.13</v>
      </c>
      <c r="H47" s="12">
        <v>55.18</v>
      </c>
      <c r="I47" s="12">
        <v>57.53</v>
      </c>
      <c r="J47" s="13">
        <v>56.32</v>
      </c>
    </row>
    <row r="48" spans="2:10" ht="57.75" customHeight="1" x14ac:dyDescent="0.15">
      <c r="B48" s="14"/>
      <c r="C48" s="1141" t="s">
        <v>4</v>
      </c>
      <c r="D48" s="1141"/>
      <c r="E48" s="1142"/>
      <c r="F48" s="15">
        <v>4.87</v>
      </c>
      <c r="G48" s="16">
        <v>4.79</v>
      </c>
      <c r="H48" s="16">
        <v>5.7</v>
      </c>
      <c r="I48" s="16">
        <v>5.26</v>
      </c>
      <c r="J48" s="17">
        <v>4.51</v>
      </c>
    </row>
    <row r="49" spans="2:10" ht="57.75" customHeight="1" thickBot="1" x14ac:dyDescent="0.2">
      <c r="B49" s="18"/>
      <c r="C49" s="1143" t="s">
        <v>5</v>
      </c>
      <c r="D49" s="1143"/>
      <c r="E49" s="1144"/>
      <c r="F49" s="19" t="s">
        <v>531</v>
      </c>
      <c r="G49" s="20">
        <v>0.11</v>
      </c>
      <c r="H49" s="20">
        <v>0.88</v>
      </c>
      <c r="I49" s="20" t="s">
        <v>532</v>
      </c>
      <c r="J49" s="21" t="s">
        <v>533</v>
      </c>
    </row>
    <row r="50" spans="2:10" x14ac:dyDescent="0.15"/>
  </sheetData>
  <sheetProtection algorithmName="SHA-512" hashValue="cTGuo+talWKf1LXYFYdAJj9pV8mcUfieMaVFE6yBuxNId7Of7O+YEpTBgzqFylpOOX3hu+pyiVKAzqyzbCiTsA==" saltValue="5/ZK1KnBYWZwiCok1QuK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能満　雄大</cp:lastModifiedBy>
  <cp:lastPrinted>2026-03-12T12:12:45Z</cp:lastPrinted>
  <dcterms:created xsi:type="dcterms:W3CDTF">2026-02-23T09:31:14Z</dcterms:created>
  <dcterms:modified xsi:type="dcterms:W3CDTF">2026-03-12T12:12:56Z</dcterms:modified>
  <cp:category/>
</cp:coreProperties>
</file>